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f84a701a0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总览" sheetId="1" r:id="R3d2ad06af8324baf"/>
    <x:sheet xmlns:r="http://schemas.openxmlformats.org/officeDocument/2006/relationships" name="配件确认" sheetId="2" r:id="R0b327241e76343b7"/>
    <x:sheet xmlns:r="http://schemas.openxmlformats.org/officeDocument/2006/relationships" name="送样验收计划" sheetId="3" r:id="Rb64a0ea662664a81"/>
    <x:sheet xmlns:r="http://schemas.openxmlformats.org/officeDocument/2006/relationships" name="采购回签" sheetId="4" r:id="R55fcaed2dc254f2e"/>
    <x:sheet xmlns:r="http://schemas.openxmlformats.org/officeDocument/2006/relationships" name="线束承认" sheetId="5" r:id="Rc4f42fedd68d4c2c"/>
    <x:sheet xmlns:r="http://schemas.openxmlformats.org/officeDocument/2006/relationships" name="传感器判定" sheetId="6" r:id="R7b784dc0ebb448cd"/>
    <x:sheet xmlns:r="http://schemas.openxmlformats.org/officeDocument/2006/relationships" name="接口复核" sheetId="7" r:id="Rf28d6650f58a4bae"/>
    <x:sheet xmlns:r="http://schemas.openxmlformats.org/officeDocument/2006/relationships" name="签回记录" sheetId="8" r:id="R8436c80353a94539"/>
    <x:sheet xmlns:r="http://schemas.openxmlformats.org/officeDocument/2006/relationships" name="来源" sheetId="9" r:id="Rb9d506b8fc044a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"/>
    <x:numFmt numFmtId="201" formatCode="yyyy-mm-dd"/>
    <x:numFmt numFmtId="202" formatCode="#,##0"/>
    <x:numFmt numFmtId="203" formatCode="0.00"/>
    <x:numFmt numFmtId="204" formatCode="0.0000"/>
    <x:numFmt numFmtId="205" formatCode="0.0"/>
    <x:numFmt numFmtId="206" formatCode="0.000"/>
    <x:numFmt numFmtId="207" formatCode="0.0%"/>
    <x:numFmt numFmtId="208" formatCode="0%"/>
  </x:numFmts>
  <x:fonts count="6">
    <x:font>
      <x:sz val="11"/>
      <x:name val="Carlito"/>
    </x:font>
    <x:font>
      <x:sz val="11"/>
      <x:color rgb="FF25303B"/>
      <x:name val="Helvetica Neue"/>
    </x:font>
    <x:font>
      <x:b/>
      <x:sz val="16"/>
      <x:color rgb="FF25303B"/>
      <x:name val="Helvetica Neue"/>
    </x:font>
    <x:font>
      <x:i/>
      <x:sz val="10"/>
      <x:color rgb="FF556574"/>
      <x:name val="Helvetica Neue"/>
    </x:font>
    <x:font>
      <x:b/>
      <x:sz val="11"/>
      <x:color rgb="FFFFFFFF"/>
      <x:name val="Helvetica Neue"/>
    </x:font>
    <x:font>
      <x:b/>
      <x:sz val="11"/>
      <x:color rgb="FF25303B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63746"/>
      </x:patternFill>
    </x:fill>
    <x:fill>
      <x:patternFill patternType="solid">
        <x:fgColor rgb="FFEDF2F5"/>
      </x:patternFill>
    </x:fill>
    <x:fill>
      <x:patternFill patternType="solid">
        <x:fgColor rgb="FFFFF4D6"/>
      </x:patternFill>
    </x:fill>
  </x:fills>
  <x:borders count="1">
    <x:border/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0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horizontal="center" vertical="top" wrapText="1"/>
    </x:xf>
    <x:xf numFmtId="200" fontId="1" fillId="3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horizontal="center"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3" fontId="1" fillId="0" borderId="0" xfId="0" applyNumberFormat="1" applyFont="1" applyFill="1" applyBorder="1" applyAlignment="1">
      <x:alignment vertical="top" wrapText="1"/>
    </x:xf>
    <x:xf numFmtId="203" fontId="1" fillId="3" borderId="0" xfId="0" applyNumberFormat="1" applyFont="1" applyFill="1" applyBorder="1" applyAlignment="1">
      <x:alignment vertical="top" wrapText="1"/>
    </x:xf>
    <x:xf numFmtId="204" fontId="1" fillId="4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5" fontId="1" fillId="4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206" fontId="1" fillId="0" borderId="0" xfId="0" applyNumberFormat="1" applyFont="1" applyFill="1" applyBorder="1" applyAlignment="1">
      <x:alignment vertical="top" wrapText="1"/>
    </x:xf>
    <x:xf numFmtId="206" fontId="1" fillId="3" borderId="0" xfId="0" applyNumberFormat="1" applyFont="1" applyFill="1" applyBorder="1" applyAlignment="1">
      <x:alignment vertical="top" wrapText="1"/>
    </x:xf>
    <x:xf numFmtId="204" fontId="1" fillId="0" borderId="0" xfId="0" applyNumberFormat="1" applyFont="1" applyFill="1" applyBorder="1" applyAlignment="1">
      <x:alignment vertical="top" wrapText="1"/>
    </x:xf>
    <x:xf numFmtId="204" fontId="1" fillId="3" borderId="0" xfId="0" applyNumberFormat="1" applyFont="1" applyFill="1" applyBorder="1" applyAlignment="1">
      <x:alignment vertical="top" wrapText="1"/>
    </x:xf>
    <x:xf numFmtId="207" fontId="1" fillId="0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0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208" fontId="1" fillId="0" borderId="0" xfId="0" applyNumberFormat="1" applyFont="1" applyFill="1" applyBorder="1"/>
    <x:xf numFmtId="208" fontId="1" fillId="4" borderId="0" xfId="0" applyNumberFormat="1" applyFont="1" applyFill="1" applyBorder="1"/>
    <x:xf numFmtId="208" fontId="1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08be1d8f1434b" /><Relationship Type="http://schemas.openxmlformats.org/officeDocument/2006/relationships/theme" Target="/xl/theme/theme1.xml" Id="R0836ed7f4cad42f1" /><Relationship Type="http://schemas.openxmlformats.org/officeDocument/2006/relationships/sharedStrings" Target="/xl/sharedStrings.xml" Id="R772322c28c0e453f" /><Relationship Type="http://schemas.openxmlformats.org/officeDocument/2006/relationships/worksheet" Target="/xl/worksheets/sheet1.xml" Id="R3d2ad06af8324baf" /><Relationship Type="http://schemas.openxmlformats.org/officeDocument/2006/relationships/worksheet" Target="/xl/worksheets/sheet2.xml" Id="R0b327241e76343b7" /><Relationship Type="http://schemas.openxmlformats.org/officeDocument/2006/relationships/worksheet" Target="/xl/worksheets/sheet3.xml" Id="Rb64a0ea662664a81" /><Relationship Type="http://schemas.openxmlformats.org/officeDocument/2006/relationships/worksheet" Target="/xl/worksheets/sheet4.xml" Id="R55fcaed2dc254f2e" /><Relationship Type="http://schemas.openxmlformats.org/officeDocument/2006/relationships/worksheet" Target="/xl/worksheets/sheet5.xml" Id="Rc4f42fedd68d4c2c" /><Relationship Type="http://schemas.openxmlformats.org/officeDocument/2006/relationships/worksheet" Target="/xl/worksheets/sheet6.xml" Id="R7b784dc0ebb448cd" /><Relationship Type="http://schemas.openxmlformats.org/officeDocument/2006/relationships/worksheet" Target="/xl/worksheets/sheet7.xml" Id="Rf28d6650f58a4bae" /><Relationship Type="http://schemas.openxmlformats.org/officeDocument/2006/relationships/worksheet" Target="/xl/worksheets/sheet8.xml" Id="R8436c80353a94539" /><Relationship Type="http://schemas.openxmlformats.org/officeDocument/2006/relationships/worksheet" Target="/xl/worksheets/sheet9.xml" Id="Rb9d506b8fc044adf" /></Relationships>
</file>

<file path=xl/tables/table1.xml><?xml version="1.0" encoding="utf-8"?>
<x:table xmlns:x="http://schemas.openxmlformats.org/spreadsheetml/2006/main" id="1" name="T1" displayName="T1" ref="A4:S48" headerRowCount="1" totalsRowCount="0" totalsRowShown="0">
  <x:tableColumns count="19">
    <x:tableColumn id="1" name="编号"/>
    <x:tableColumn id="2" name="内部料号"/>
    <x:tableColumn id="3" name="配件"/>
    <x:tableColumn id="4" name="候选型号或材料"/>
    <x:tableColumn id="5" name="选型类型"/>
    <x:tableColumn id="6" name="单台数量"/>
    <x:tableColumn id="7" name="送样计划"/>
    <x:tableColumn id="8" name="接口结论与缺口"/>
    <x:tableColumn id="9" name="需承认文件"/>
    <x:tableColumn id="10" name="资料确认"/>
    <x:tableColumn id="11" name="样件验证"/>
    <x:tableColumn id="12" name="批次供货"/>
    <x:tableColumn id="13" name="量产审批"/>
    <x:tableColumn id="14" name="承认书编号"/>
    <x:tableColumn id="15" name="样件批次"/>
    <x:tableColumn id="16" name="证据编号"/>
    <x:tableColumn id="17" name="批准人"/>
    <x:tableColumn id="18" name="批准日期"/>
    <x:tableColumn id="19" name="来源网址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2" displayName="T2" ref="A4:N31" headerRowCount="1" totalsRowCount="0" totalsRowShown="0">
  <x:tableColumns count="14">
    <x:tableColumn id="1" name="计划"/>
    <x:tableColumn id="2" name="对象"/>
    <x:tableColumn id="3" name="建议数量"/>
    <x:tableColumn id="4" name="数量说明"/>
    <x:tableColumn id="5" name="供应商文件"/>
    <x:tableColumn id="6" name="验收方法"/>
    <x:tableColumn id="7" name="判定条件"/>
    <x:tableColumn id="8" name="送样前置与缺口"/>
    <x:tableColumn id="9" name="资料ID"/>
    <x:tableColumn id="10" name="执行状态"/>
    <x:tableColumn id="11" name="实际结果"/>
    <x:tableColumn id="12" name="证据编号"/>
    <x:tableColumn id="13" name="审核人"/>
    <x:tableColumn id="14" name="审核日期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3" displayName="T3" ref="A4:S136" headerRowCount="1" totalsRowCount="0" totalsRowShown="0">
  <x:tableColumns count="19">
    <x:tableColumn id="1" name="编号"/>
    <x:tableColumn id="2" name="厂家或材料方"/>
    <x:tableColumn id="3" name="完整候选料号或规格"/>
    <x:tableColumn id="4" name="单台用量"/>
    <x:tableColumn id="5" name="建议初始料量"/>
    <x:tableColumn id="6" name="计划"/>
    <x:tableColumn id="7" name="承认前置"/>
    <x:tableColumn id="8" name="订货号承认"/>
    <x:tableColumn id="9" name="实际供应商"/>
    <x:tableColumn id="10" name="报价单价"/>
    <x:tableColumn id="11" name="币种"/>
    <x:tableColumn id="12" name="MOQ"/>
    <x:tableColumn id="13" name="SPQ"/>
    <x:tableColumn id="14" name="交期周"/>
    <x:tableColumn id="15" name="量产审批"/>
    <x:tableColumn id="16" name="报价或承认号"/>
    <x:tableColumn id="17" name="来源网址"/>
    <x:tableColumn id="18" name="归属位号或对象"/>
    <x:tableColumn id="19" name="首批净需求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4" displayName="T4" ref="A4:N15" headerRowCount="1" totalsRowCount="0" totalsRowShown="0">
  <x:tableColumns count="14">
    <x:tableColumn id="1" name="线束料号"/>
    <x:tableColumn id="2" name="主板端"/>
    <x:tableColumn id="3" name="主板端壳"/>
    <x:tableColumn id="4" name="远端对象"/>
    <x:tableColumn id="5" name="远端壳或焊接"/>
    <x:tableColumn id="6" name="候选长度mm"/>
    <x:tableColumn id="7" name="AWG"/>
    <x:tableColumn id="8" name="PH触点"/>
    <x:tableColumn id="9" name="承认图号"/>
    <x:tableColumn id="10" name="压接限值"/>
    <x:tableColumn id="11" name="路由和防错"/>
    <x:tableColumn id="12" name="样件批次"/>
    <x:tableColumn id="13" name="验收证据"/>
    <x:tableColumn id="14" name="量产审批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5" displayName="T5" ref="A4:J8" headerRowCount="1" totalsRowCount="0" totalsRowShown="0">
  <x:tableColumns count="10">
    <x:tableColumn id="1" name="状态"/>
    <x:tableColumn id="2" name="名义远端Ω"/>
    <x:tableColumn id="3" name="3.3V下理想V"/>
    <x:tableColumn id="4" name="电压比"/>
    <x:tableColumn id="5" name="布线健康电平"/>
    <x:tableColumn id="6" name="CLEAR电平"/>
    <x:tableColumn id="7" name="功能含义"/>
    <x:tableColumn id="8" name="硬件或软件动作"/>
    <x:tableColumn id="9" name="实测结果"/>
    <x:tableColumn id="10" name="证据编号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6" displayName="T6" ref="A4:H16" headerRowCount="1" totalsRowCount="0" totalsRowShown="0">
  <x:tableColumns count="8">
    <x:tableColumn id="1" name="编号"/>
    <x:tableColumn id="2" name="接口"/>
    <x:tableColumn id="3" name="当前结论"/>
    <x:tableColumn id="4" name="发现"/>
    <x:tableColumn id="5" name="证据依据"/>
    <x:tableColumn id="6" name="需闭合条件"/>
    <x:tableColumn id="7" name="实际结果"/>
    <x:tableColumn id="8" name="证据编号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7" displayName="T7" ref="A4:O24" headerRowCount="1" totalsRowCount="0" totalsRowShown="0">
  <x:tableColumns count="15">
    <x:tableColumn id="1" name="记录"/>
    <x:tableColumn id="2" name="对象编号"/>
    <x:tableColumn id="3" name="供应商"/>
    <x:tableColumn id="4" name="完整厂商料号"/>
    <x:tableColumn id="5" name="图纸版本"/>
    <x:tableColumn id="6" name="样件批次"/>
    <x:tableColumn id="7" name="样件数"/>
    <x:tableColumn id="8" name="测试日期"/>
    <x:tableColumn id="9" name="测试记录号"/>
    <x:tableColumn id="10" name="偏差与处置"/>
    <x:tableColumn id="11" name="供应商签字"/>
    <x:tableColumn id="12" name="工程签字"/>
    <x:tableColumn id="13" name="质量签字"/>
    <x:tableColumn id="14" name="采购签字"/>
    <x:tableColumn id="15" name="处置结论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8" displayName="T8" ref="A4:F81" headerRowCount="1" totalsRowCount="0" totalsRowShown="0">
  <x:tableColumns count="6">
    <x:tableColumn id="1" name="资料ID"/>
    <x:tableColumn id="2" name="标题"/>
    <x:tableColumn id="3" name="厂家网址"/>
    <x:tableColumn id="4" name="查阅日期"/>
    <x:tableColumn id="5" name="证据范围"/>
    <x:tableColumn id="6" name="限制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692734b4318465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a3e62982ca54f6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1a65b294abb4b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08fa96b753ae4b4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db36dcc267eb477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17492302b12e4d54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98af8bba16f7418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9a7f675bbba7400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.110000610351562" hidden="0" customWidth="1"/>
    <x:col min="2" max="2" width="12.220000267028809" hidden="0" customWidth="1"/>
    <x:col min="3" max="3" width="15" hidden="0" customWidth="1"/>
    <x:col min="4" max="4" width="15" hidden="0" customWidth="1"/>
    <x:col min="5" max="5" width="16.110000610351562" hidden="0" customWidth="1"/>
    <x:col min="6" max="6" width="40.560001373291016" hidden="0" customWidth="1"/>
    <x:col min="7" max="7" width="8.890000343322754" hidden="0" customWidth="1"/>
    <x:col min="8" max="8" width="8.890000343322754" hidden="0" customWidth="1"/>
  </x:cols>
  <x:sheetData>
    <x:row r="1">
      <x:c r="A1" s="2" t="str">
        <x:v>全部配件量产确认与送样承认</x:v>
      </x:c>
      <x:c r="B1" s="1"/>
      <x:c r="C1" s="1"/>
      <x:c r="D1" s="1"/>
      <x:c r="E1" s="1"/>
      <x:c r="F1" s="1"/>
      <x:c r="G1" s="1"/>
      <x:c r="H1" s="1"/>
    </x:row>
    <x:row r="2">
      <x:c r="A2" s="4" t="str">
        <x:v>美国版，首批1000台；2026-10-06。暂无样件/供应商证据，量产审批尚未完成。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36" customHeight="1">
      <x:c r="A4" s="8" t="str">
        <x:v>范围</x:v>
      </x:c>
      <x:c r="B4" s="8" t="str">
        <x:v>清单数量</x:v>
      </x:c>
      <x:c r="C4" s="8" t="str">
        <x:v>资料确认</x:v>
      </x:c>
      <x:c r="D4" s="8" t="str">
        <x:v>样件通过</x:v>
      </x:c>
      <x:c r="E4" s="8" t="str">
        <x:v>量产批准</x:v>
      </x:c>
      <x:c r="F4" s="8" t="str">
        <x:v>数量口径</x:v>
      </x:c>
      <x:c r="G4" s="1"/>
      <x:c r="H4" s="1"/>
    </x:row>
    <x:row r="5" ht="48" customHeight="1">
      <x:c r="A5" s="40" t="str">
        <x:v>整机配件</x:v>
      </x:c>
      <x:c r="B5" s="41" t="n">
        <x:f>COUNTA('配件确认'!B5:B48)</x:f>
        <x:v>44</x:v>
      </x:c>
      <x:c r="C5" s="41" t="n">
        <x:f>COUNTIF('配件确认'!J5:J48,"已确认")</x:f>
        <x:v>0</x:v>
      </x:c>
      <x:c r="D5" s="41" t="n">
        <x:f>COUNTIF('配件确认'!K5:K48,"通过")</x:f>
        <x:v>0</x:v>
      </x:c>
      <x:c r="E5" s="41" t="n">
        <x:f>COUNTIF('配件确认'!M5:M48,"已批准")</x:f>
        <x:v>0</x:v>
      </x:c>
      <x:c r="F5" s="40" t="str">
        <x:v>44行含父组件与子项，不直接求和</x:v>
      </x:c>
      <x:c r="G5" s="1"/>
      <x:c r="H5" s="1"/>
    </x:row>
    <x:row r="6" ht="48" customHeight="1">
      <x:c r="A6" s="40" t="str">
        <x:v>合并采购行</x:v>
      </x:c>
      <x:c r="B6" s="41" t="n">
        <x:f>COUNTA('采购回签'!A5:A136)</x:f>
        <x:v>132</x:v>
      </x:c>
      <x:c r="C6" s="41" t="n">
        <x:f>COUNTIF('采购回签'!H5:H136,"已确认")</x:f>
        <x:v>0</x:v>
      </x:c>
      <x:c r="D6" s="41" t="str">
        <x:f>"见送样计划"</x:f>
        <x:v>见送样计划</x:v>
      </x:c>
      <x:c r="E6" s="41" t="n">
        <x:f>COUNTIF('采购回签'!O5:O136,"已批准")</x:f>
        <x:v>0</x:v>
      </x:c>
      <x:c r="F6" s="40" t="str">
        <x:v>132行含定制套件，逐件图仍需冻结</x:v>
      </x:c>
      <x:c r="G6" s="1"/>
      <x:c r="H6" s="1"/>
    </x:row>
    <x:row r="7" ht="48" customHeight="1">
      <x:c r="A7" s="40" t="str">
        <x:v>线束</x:v>
      </x:c>
      <x:c r="B7" s="41" t="n">
        <x:f>COUNTA('线束承认'!A5:A15)</x:f>
        <x:v>11</x:v>
      </x:c>
      <x:c r="C7" s="41" t="str">
        <x:f>"见承认图号"</x:f>
        <x:v>见承认图号</x:v>
      </x:c>
      <x:c r="D7" s="41" t="str">
        <x:f>"见验收证据"</x:f>
        <x:v>见验收证据</x:v>
      </x:c>
      <x:c r="E7" s="41" t="n">
        <x:f>COUNTIF('线束承认'!N5:N15,"已批准")</x:f>
        <x:v>0</x:v>
      </x:c>
      <x:c r="F7" s="40" t="str">
        <x:v>11条与33针，54 PH触点/台</x:v>
      </x:c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 ht="42" customHeight="1">
      <x:c r="A9" s="43" t="str">
        <x:v>送样计划组</x:v>
      </x:c>
      <x:c r="B9" s="45" t="n">
        <x:v>27</x:v>
      </x:c>
      <x:c r="C9" s="43" t="str">
        <x:v>建议EVT整机数</x:v>
      </x:c>
      <x:c r="D9" s="45" t="n">
        <x:v>5</x:v>
      </x:c>
      <x:c r="E9" s="43" t="str">
        <x:v>已填报价单价</x:v>
      </x:c>
      <x:c r="F9" s="43" t="n">
        <x:f>COUNT('采购回签'!J5:J136)</x:f>
        <x:v>0</x:v>
      </x:c>
      <x:c r="G9" s="43" t="str">
        <x:v>首批台数</x:v>
      </x:c>
      <x:c r="H9" s="44" t="n">
        <x:v>1000</x:v>
      </x:c>
    </x:row>
    <x:row r="10" ht="30" customHeight="1">
      <x:c r="A10" s="11" t="str">
        <x:v>试装料量余量</x:v>
      </x:c>
      <x:c r="B10" s="48" t="n">
        <x:v>0.2</x:v>
      </x:c>
      <x:c r="C10" s="11" t="str">
        <x:v>只影响采购建议料量</x:v>
      </x:c>
      <x:c r="D10" s="11" t="str">
        <x:v>不代表良率或可靠性资格</x:v>
      </x:c>
      <x:c r="E10" s="1"/>
      <x:c r="F10" s="1"/>
      <x:c r="G10" s="1"/>
      <x:c r="H10" s="1"/>
    </x:row>
    <x:row r="11" ht="26" customHeight="1">
      <x:c r="A11" s="49" t="str">
        <x:v>先纠正传感器动作极性，再提交供应商承认。</x:v>
      </x:c>
      <x:c r="B11" s="1"/>
      <x:c r="C11" s="1"/>
      <x:c r="D11" s="1"/>
      <x:c r="E11" s="1"/>
      <x:c r="F11" s="1"/>
      <x:c r="G11" s="1"/>
      <x:c r="H11" s="1"/>
    </x:row>
    <x:row r="12" ht="26" customHeight="1">
      <x:c r="A12" s="49" t="str">
        <x:v>OPEN/CLOSED到位、PINCH夹物、FOOD低粮都要求RAW_B；到位吸合方案不适用于现有硬件。</x:v>
      </x:c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 ht="26" customHeight="1">
      <x:c r="A14" s="49" t="str">
        <x:v>送样前置：受控图纸、完整料号、接口与限值。缺少限值或证据时保持未放行。</x:v>
      </x:c>
      <x:c r="B14" s="1"/>
      <x:c r="C14" s="1"/>
      <x:c r="D14" s="1"/>
      <x:c r="E14" s="1"/>
      <x:c r="F14" s="1"/>
      <x:c r="G14" s="1"/>
      <x:c r="H14" s="1"/>
    </x:row>
    <x:row r="15" ht="26" customHeight="1">
      <x:c r="A15" s="49" t="str">
        <x:v>黄色格由供应商/实验室/项目团队真实回填；批准须对应样件批次、记录号、偏差和签字。</x:v>
      </x:c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 ht="26" customHeight="1">
      <x:c r="A17" s="49" t="str">
        <x:v>正式报价和实物结果当前均未收到。没有生成采购订单，未对外发送。</x:v>
      </x:c>
      <x:c r="B17" s="1"/>
      <x:c r="C17" s="1"/>
      <x:c r="D17" s="1"/>
      <x:c r="E17" s="1"/>
      <x:c r="F17" s="1"/>
      <x:c r="G17" s="1"/>
      <x:c r="H17" s="1"/>
    </x:row>
    <x:row r="18" ht="26" customHeight="1">
      <x:c r="A18" s="49" t="str">
        <x:v>新规格纠正早期端点RAW_A提案。CAD/固件未修改，USB4项DRC及全部实物资格仍待闭合。</x:v>
      </x:c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7.110000133514404" hidden="0" customWidth="1"/>
    <x:col min="2" max="2" width="24.219999313354492" hidden="0" customWidth="1"/>
    <x:col min="3" max="3" width="21.110000610351562" hidden="0" customWidth="1"/>
    <x:col min="4" max="4" width="33.33000183105469" hidden="0" customWidth="1"/>
    <x:col min="5" max="5" width="18.889999389648438" hidden="0" customWidth="1"/>
    <x:col min="6" max="6" width="8" hidden="0" customWidth="1"/>
    <x:col min="7" max="7" width="9.109999656677246" hidden="0" customWidth="1"/>
    <x:col min="8" max="8" width="44.439998626708984" hidden="0" customWidth="1"/>
    <x:col min="9" max="9" width="42.220001220703125" hidden="0" customWidth="1"/>
    <x:col min="10" max="10" width="12.220000267028809" hidden="0" customWidth="1"/>
    <x:col min="11" max="11" width="12.220000267028809" hidden="0" customWidth="1"/>
    <x:col min="12" max="12" width="12.220000267028809" hidden="0" customWidth="1"/>
    <x:col min="13" max="13" width="12.220000267028809" hidden="0" customWidth="1"/>
    <x:col min="14" max="14" width="20" hidden="0" customWidth="1"/>
    <x:col min="15" max="15" width="16.670000076293945" hidden="0" customWidth="1"/>
    <x:col min="16" max="16" width="20" hidden="0" customWidth="1"/>
    <x:col min="17" max="17" width="12.779999732971191" hidden="0" customWidth="1"/>
    <x:col min="18" max="18" width="13.890000343322754" hidden="0" customWidth="1"/>
    <x:col min="19" max="19" width="53.33000183105469" hidden="0" customWidth="1"/>
  </x:cols>
  <x:sheetData>
    <x:row r="1" ht="26" customHeight="1">
      <x:c r="A1" s="3" t="str">
        <x:v>配件确认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2" customHeight="1">
      <x:c r="A2" s="5" t="str">
        <x:v>美国版1000台；44行包含父组件与子项。内部料号及目录选型尚无样件/供应商批准。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 ht="38" customHeight="1">
      <x:c r="A4" s="10" t="str">
        <x:v>编号</x:v>
      </x:c>
      <x:c r="B4" s="10" t="str">
        <x:v>内部料号</x:v>
      </x:c>
      <x:c r="C4" s="10" t="str">
        <x:v>配件</x:v>
      </x:c>
      <x:c r="D4" s="10" t="str">
        <x:v>候选型号或材料</x:v>
      </x:c>
      <x:c r="E4" s="10" t="str">
        <x:v>选型类型</x:v>
      </x:c>
      <x:c r="F4" s="10" t="str">
        <x:v>单台数量</x:v>
      </x:c>
      <x:c r="G4" s="10" t="str">
        <x:v>送样计划</x:v>
      </x:c>
      <x:c r="H4" s="10" t="str">
        <x:v>接口结论与缺口</x:v>
      </x:c>
      <x:c r="I4" s="10" t="str">
        <x:v>需承认文件</x:v>
      </x:c>
      <x:c r="J4" s="10" t="str">
        <x:v>资料确认</x:v>
      </x:c>
      <x:c r="K4" s="10" t="str">
        <x:v>样件验证</x:v>
      </x:c>
      <x:c r="L4" s="10" t="str">
        <x:v>批次供货</x:v>
      </x:c>
      <x:c r="M4" s="10" t="str">
        <x:v>量产审批</x:v>
      </x:c>
      <x:c r="N4" s="10" t="str">
        <x:v>承认书编号</x:v>
      </x:c>
      <x:c r="O4" s="10" t="str">
        <x:v>样件批次</x:v>
      </x:c>
      <x:c r="P4" s="10" t="str">
        <x:v>证据编号</x:v>
      </x:c>
      <x:c r="Q4" s="10" t="str">
        <x:v>批准人</x:v>
      </x:c>
      <x:c r="R4" s="10" t="str">
        <x:v>批准日期</x:v>
      </x:c>
      <x:c r="S4" s="10" t="str">
        <x:v>来源网址</x:v>
      </x:c>
    </x:row>
    <x:row r="5" ht="50" customHeight="1">
      <x:c r="A5" s="12" t="str">
        <x:v>A01</x:v>
      </x:c>
      <x:c r="B5" s="12" t="str">
        <x:v>PF-MAIN-H03</x:v>
      </x:c>
      <x:c r="C5" s="12" t="str">
        <x:v>主控PCBA</x:v>
      </x:c>
      <x:c r="D5" s="12" t="str">
        <x:v>H-MAIN-PCB-0.3</x:v>
      </x:c>
      <x:c r="E5" s="12" t="str">
        <x:v>CUSTOM-ECAD</x:v>
      </x:c>
      <x:c r="F5" s="17" t="n">
        <x:v>1</x:v>
      </x:c>
      <x:c r="G5" s="18" t="str">
        <x:v>S18</x:v>
      </x:c>
      <x:c r="H5" s="12" t="str">
        <x:v>USB4项DRC；功率铜/热/封装/DFM/FCT及完整固件未放行</x:v>
      </x:c>
      <x:c r="I5" s="12" t="str">
        <x:v>同版原生CAD/BOM/CPL/叠层/拼板/钢网/DFM/FCT和板厂承认</x:v>
      </x:c>
      <x:c r="J5" s="14" t="str">
        <x:v>未收到</x:v>
      </x:c>
      <x:c r="K5" s="14" t="str">
        <x:v>未执行</x:v>
      </x:c>
      <x:c r="L5" s="14" t="str">
        <x:v>未确认</x:v>
      </x:c>
      <x:c r="M5" s="14" t="str">
        <x:v>未放行</x:v>
      </x:c>
      <x:c r="N5" s="14" t="str"/>
      <x:c r="O5" s="14" t="str"/>
      <x:c r="P5" s="14" t="str"/>
      <x:c r="Q5" s="14" t="str"/>
      <x:c r="R5" s="21" t="str"/>
      <x:c r="S5" s="12" t="str"/>
    </x:row>
    <x:row r="6" ht="50" customHeight="1">
      <x:c r="A6" s="13" t="str">
        <x:v>A02</x:v>
      </x:c>
      <x:c r="B6" s="13" t="str">
        <x:v>PF-RFID-H02</x:v>
      </x:c>
      <x:c r="C6" s="13" t="str">
        <x:v>RFID读头PCBA/天线</x:v>
      </x:c>
      <x:c r="D6" s="13" t="str">
        <x:v>Reader RevH v0.2 / ST25R100</x:v>
      </x:c>
      <x:c r="E6" s="13" t="str">
        <x:v>CUSTOM-ECAD</x:v>
      </x:c>
      <x:c r="F6" s="19" t="n">
        <x:v>1</x:v>
      </x:c>
      <x:c r="G6" s="20" t="str">
        <x:v>S18</x:v>
      </x:c>
      <x:c r="H6" s="13" t="str">
        <x:v>ANT300库警告、射频匹配/金属碗/读区/认证实现与制造未放行</x:v>
      </x:c>
      <x:c r="I6" s="13" t="str">
        <x:v>同版原生CAD/BOM/CPL/叠层/拼板/钢网/DFM/FCT和板厂承认</x:v>
      </x:c>
      <x:c r="J6" s="14" t="str">
        <x:v>未收到</x:v>
      </x:c>
      <x:c r="K6" s="14" t="str">
        <x:v>未执行</x:v>
      </x:c>
      <x:c r="L6" s="14" t="str">
        <x:v>未确认</x:v>
      </x:c>
      <x:c r="M6" s="14" t="str">
        <x:v>未放行</x:v>
      </x:c>
      <x:c r="N6" s="14" t="str"/>
      <x:c r="O6" s="14" t="str"/>
      <x:c r="P6" s="14" t="str"/>
      <x:c r="Q6" s="14" t="str"/>
      <x:c r="R6" s="21" t="str"/>
      <x:c r="S6" s="13" t="str"/>
    </x:row>
    <x:row r="7" ht="50" customHeight="1">
      <x:c r="A7" s="12" t="str">
        <x:v>A03</x:v>
      </x:c>
      <x:c r="B7" s="12" t="str">
        <x:v>PF-FB-A01</x:v>
      </x:c>
      <x:c r="C7" s="12" t="str">
        <x:v>出粮霍尔反馈组件</x:v>
      </x:c>
      <x:c r="D7" s="12" t="str">
        <x:v>DRV5033AJQDBZR assembly</x:v>
      </x:c>
      <x:c r="E7" s="12" t="str">
        <x:v>CUSTOM-ELECTRICAL</x:v>
      </x:c>
      <x:c r="F7" s="17" t="n">
        <x:v>1</x:v>
      </x:c>
      <x:c r="G7" s="18" t="str">
        <x:v>S11</x:v>
      </x:c>
      <x:c r="H7" s="12" t="str">
        <x:v>PCB布局/磁场距离/计数比/供货未资格</x:v>
      </x:c>
      <x:c r="I7" s="12" t="str">
        <x:v>DRV5033AJQDBZR完整代码/封装、B3B针序、小板和磁铁/轴端图</x:v>
      </x:c>
      <x:c r="J7" s="14" t="str">
        <x:v>未收到</x:v>
      </x:c>
      <x:c r="K7" s="14" t="str">
        <x:v>未执行</x:v>
      </x:c>
      <x:c r="L7" s="14" t="str">
        <x:v>未确认</x:v>
      </x:c>
      <x:c r="M7" s="14" t="str">
        <x:v>未放行</x:v>
      </x:c>
      <x:c r="N7" s="14" t="str"/>
      <x:c r="O7" s="14" t="str"/>
      <x:c r="P7" s="14" t="str"/>
      <x:c r="Q7" s="14" t="str"/>
      <x:c r="R7" s="21" t="str"/>
      <x:c r="S7" s="12" t="str">
        <x:v>https://www.ti.com/product/DRV5033/part-details/DRV5033AJQDBZR</x:v>
      </x:c>
    </x:row>
    <x:row r="8" ht="68" customHeight="1">
      <x:c r="A8" s="13" t="str">
        <x:v>A04</x:v>
      </x:c>
      <x:c r="B8" s="13" t="str">
        <x:v>PF-SENS-OPEN-A01</x:v>
      </x:c>
      <x:c r="C8" s="13" t="str">
        <x:v>OPEN编码传感器组件</x:v>
      </x:c>
      <x:c r="D8" s="13" t="str">
        <x:v>MDSM-10R-15-20 + 5.6k/10k</x:v>
      </x:c>
      <x:c r="E8" s="13" t="str">
        <x:v>CUSTOM-ELECTRICAL</x:v>
      </x:c>
      <x:c r="F8" s="19" t="n">
        <x:v>1</x:v>
      </x:c>
      <x:c r="G8" s="20" t="str">
        <x:v>S10</x:v>
      </x:c>
      <x:c r="H8" s="13" t="str">
        <x:v>动作正常/非端点=RAW_A；到位/夹物/低粮=RAW_B；磁铁退出磁窗才触发；尚缺机构/小板资格</x:v>
      </x:c>
      <x:c r="I8" s="13" t="str">
        <x:v>小板图、5.6k/10k±1%、NO磁簧15..20AT、动作机构与永固磁铁图</x:v>
      </x:c>
      <x:c r="J8" s="14" t="str">
        <x:v>未收到</x:v>
      </x:c>
      <x:c r="K8" s="14" t="str">
        <x:v>未执行</x:v>
      </x:c>
      <x:c r="L8" s="14" t="str">
        <x:v>未确认</x:v>
      </x:c>
      <x:c r="M8" s="14" t="str">
        <x:v>未放行</x:v>
      </x:c>
      <x:c r="N8" s="14" t="str"/>
      <x:c r="O8" s="14" t="str"/>
      <x:c r="P8" s="14" t="str"/>
      <x:c r="Q8" s="14" t="str"/>
      <x:c r="R8" s="21" t="str"/>
      <x:c r="S8" s="13" t="str">
        <x:v>https://www.littelfuse.com/assetdocs/littelfuse_reed_switches_mdsm_10_datasheet.pdf?assetguid=81930043-6d99-4270-8651-5f4595175a1d</x:v>
      </x:c>
    </x:row>
    <x:row r="9" ht="68" customHeight="1">
      <x:c r="A9" s="12" t="str">
        <x:v>A05</x:v>
      </x:c>
      <x:c r="B9" s="12" t="str">
        <x:v>PF-SENS-CLOSED-A01</x:v>
      </x:c>
      <x:c r="C9" s="12" t="str">
        <x:v>CLOSED编码传感器组件</x:v>
      </x:c>
      <x:c r="D9" s="12" t="str">
        <x:v>MDSM-10R-15-20 + 5.6k/10k</x:v>
      </x:c>
      <x:c r="E9" s="12" t="str">
        <x:v>CUSTOM-ELECTRICAL</x:v>
      </x:c>
      <x:c r="F9" s="17" t="n">
        <x:v>1</x:v>
      </x:c>
      <x:c r="G9" s="18" t="str">
        <x:v>S10</x:v>
      </x:c>
      <x:c r="H9" s="12" t="str">
        <x:v>动作正常/非端点=RAW_A；到位/夹物/低粮=RAW_B；磁铁退出磁窗才触发；尚缺机构/小板资格</x:v>
      </x:c>
      <x:c r="I9" s="12" t="str">
        <x:v>小板图、5.6k/10k±1%、NO磁簧15..20AT、动作机构与永固磁铁图</x:v>
      </x:c>
      <x:c r="J9" s="14" t="str">
        <x:v>未收到</x:v>
      </x:c>
      <x:c r="K9" s="14" t="str">
        <x:v>未执行</x:v>
      </x:c>
      <x:c r="L9" s="14" t="str">
        <x:v>未确认</x:v>
      </x:c>
      <x:c r="M9" s="14" t="str">
        <x:v>未放行</x:v>
      </x:c>
      <x:c r="N9" s="14" t="str"/>
      <x:c r="O9" s="14" t="str"/>
      <x:c r="P9" s="14" t="str"/>
      <x:c r="Q9" s="14" t="str"/>
      <x:c r="R9" s="21" t="str"/>
      <x:c r="S9" s="12" t="str">
        <x:v>https://www.littelfuse.com/assetdocs/littelfuse_reed_switches_mdsm_10_datasheet.pdf?assetguid=81930043-6d99-4270-8651-5f4595175a1d</x:v>
      </x:c>
    </x:row>
    <x:row r="10" ht="68" customHeight="1">
      <x:c r="A10" s="13" t="str">
        <x:v>A06</x:v>
      </x:c>
      <x:c r="B10" s="13" t="str">
        <x:v>PF-SENS-PINCH-A01</x:v>
      </x:c>
      <x:c r="C10" s="13" t="str">
        <x:v>PINCH编码传感器组件</x:v>
      </x:c>
      <x:c r="D10" s="13" t="str">
        <x:v>MDSM-10R-15-20 + 5.6k/10k</x:v>
      </x:c>
      <x:c r="E10" s="13" t="str">
        <x:v>CUSTOM-ELECTRICAL</x:v>
      </x:c>
      <x:c r="F10" s="19" t="n">
        <x:v>1</x:v>
      </x:c>
      <x:c r="G10" s="20" t="str">
        <x:v>S10</x:v>
      </x:c>
      <x:c r="H10" s="13" t="str">
        <x:v>动作正常/非端点=RAW_A；到位/夹物/低粮=RAW_B；磁铁退出磁窗才触发；尚缺机构/小板资格</x:v>
      </x:c>
      <x:c r="I10" s="13" t="str">
        <x:v>小板图、5.6k/10k±1%、NO磁簧15..20AT、动作机构与永固磁铁图</x:v>
      </x:c>
      <x:c r="J10" s="14" t="str">
        <x:v>未收到</x:v>
      </x:c>
      <x:c r="K10" s="14" t="str">
        <x:v>未执行</x:v>
      </x:c>
      <x:c r="L10" s="14" t="str">
        <x:v>未确认</x:v>
      </x:c>
      <x:c r="M10" s="14" t="str">
        <x:v>未放行</x:v>
      </x:c>
      <x:c r="N10" s="14" t="str"/>
      <x:c r="O10" s="14" t="str"/>
      <x:c r="P10" s="14" t="str"/>
      <x:c r="Q10" s="14" t="str"/>
      <x:c r="R10" s="21" t="str"/>
      <x:c r="S10" s="13" t="str">
        <x:v>https://www.littelfuse.com/assetdocs/littelfuse_reed_switches_mdsm_10_datasheet.pdf?assetguid=81930043-6d99-4270-8651-5f4595175a1d</x:v>
      </x:c>
    </x:row>
    <x:row r="11" ht="68" customHeight="1">
      <x:c r="A11" s="12" t="str">
        <x:v>A07</x:v>
      </x:c>
      <x:c r="B11" s="12" t="str">
        <x:v>PF-SENS-FOOD-A01</x:v>
      </x:c>
      <x:c r="C11" s="12" t="str">
        <x:v>FOOD编码传感器组件</x:v>
      </x:c>
      <x:c r="D11" s="12" t="str">
        <x:v>MDSM-10R-15-20 + 5.6k/10k</x:v>
      </x:c>
      <x:c r="E11" s="12" t="str">
        <x:v>CUSTOM-ELECTRICAL</x:v>
      </x:c>
      <x:c r="F11" s="17" t="n">
        <x:v>1</x:v>
      </x:c>
      <x:c r="G11" s="18" t="str">
        <x:v>S10</x:v>
      </x:c>
      <x:c r="H11" s="12" t="str">
        <x:v>动作正常/非端点=RAW_A；到位/夹物/低粮=RAW_B；磁铁退出磁窗才触发；尚缺机构/小板资格</x:v>
      </x:c>
      <x:c r="I11" s="12" t="str">
        <x:v>小板图、5.6k/10k±1%、NO磁簧15..20AT、动作机构与永固磁铁图</x:v>
      </x:c>
      <x:c r="J11" s="14" t="str">
        <x:v>未收到</x:v>
      </x:c>
      <x:c r="K11" s="14" t="str">
        <x:v>未执行</x:v>
      </x:c>
      <x:c r="L11" s="14" t="str">
        <x:v>未确认</x:v>
      </x:c>
      <x:c r="M11" s="14" t="str">
        <x:v>未放行</x:v>
      </x:c>
      <x:c r="N11" s="14" t="str"/>
      <x:c r="O11" s="14" t="str"/>
      <x:c r="P11" s="14" t="str"/>
      <x:c r="Q11" s="14" t="str"/>
      <x:c r="R11" s="21" t="str"/>
      <x:c r="S11" s="12" t="str">
        <x:v>https://www.littelfuse.com/assetdocs/littelfuse_reed_switches_mdsm_10_datasheet.pdf?assetguid=81930043-6d99-4270-8651-5f4595175a1d</x:v>
      </x:c>
    </x:row>
    <x:row r="12" ht="50" customHeight="1">
      <x:c r="A12" s="13" t="str">
        <x:v>A08</x:v>
      </x:c>
      <x:c r="B12" s="13" t="str">
        <x:v>PF-MTR-FEED-A01</x:v>
      </x:c>
      <x:c r="C12" s="13" t="str">
        <x:v>出粮减速电机</x:v>
      </x:c>
      <x:c r="D12" s="13" t="str">
        <x:v>NFP-GM12-N20R / 6V / A12 / 100:1</x:v>
      </x:c>
      <x:c r="E12" s="13" t="str">
        <x:v>CATALOG-CONFIG</x:v>
      </x:c>
      <x:c r="F12" s="19" t="n">
        <x:v>1</x:v>
      </x:c>
      <x:c r="G12" s="20" t="str">
        <x:v>S04</x:v>
      </x:c>
      <x:c r="H12" s="13" t="str">
        <x:v>完整厂商配置订货号、3..5.25V实用扭矩/噪声/寿命及轴端尺寸未确认</x:v>
      </x:c>
      <x:c r="I12" s="13" t="str">
        <x:v>6V/A12/100:1完整厂家代码；轴端/后轴图、电刷/EMI及低压曲线</x:v>
      </x:c>
      <x:c r="J12" s="14" t="str">
        <x:v>未收到</x:v>
      </x:c>
      <x:c r="K12" s="14" t="str">
        <x:v>未执行</x:v>
      </x:c>
      <x:c r="L12" s="14" t="str">
        <x:v>未确认</x:v>
      </x:c>
      <x:c r="M12" s="14" t="str">
        <x:v>未放行</x:v>
      </x:c>
      <x:c r="N12" s="14" t="str"/>
      <x:c r="O12" s="14" t="str"/>
      <x:c r="P12" s="14" t="str"/>
      <x:c r="Q12" s="14" t="str"/>
      <x:c r="R12" s="21" t="str"/>
      <x:c r="S12" s="13" t="str">
        <x:v>https://nfpmotor.com/12mm-3v-6v-12v-flat-spur-gear-motor-with-rear-shaft-model-nfp-gm12-n20r</x:v>
      </x:c>
    </x:row>
    <x:row r="13" ht="50" customHeight="1">
      <x:c r="A13" s="12" t="str">
        <x:v>A09</x:v>
      </x:c>
      <x:c r="B13" s="12" t="str">
        <x:v>PF-MTR-LID-A01</x:v>
      </x:c>
      <x:c r="C13" s="12" t="str">
        <x:v>开盖减速电机</x:v>
      </x:c>
      <x:c r="D13" s="12" t="str">
        <x:v>NFP-GM12-N20R / 6V / A12 / 210:1</x:v>
      </x:c>
      <x:c r="E13" s="12" t="str">
        <x:v>CATALOG-CONFIG</x:v>
      </x:c>
      <x:c r="F13" s="17" t="n">
        <x:v>1</x:v>
      </x:c>
      <x:c r="G13" s="18" t="str">
        <x:v>S05</x:v>
      </x:c>
      <x:c r="H13" s="12" t="str">
        <x:v>欠压启动/最大夹力/离合与开盖时间、配置订货号未确认</x:v>
      </x:c>
      <x:c r="I13" s="12" t="str">
        <x:v>6V/A12/210:1完整厂家代码及输出/后轴、寿命、低压曲线</x:v>
      </x:c>
      <x:c r="J13" s="14" t="str">
        <x:v>未收到</x:v>
      </x:c>
      <x:c r="K13" s="14" t="str">
        <x:v>未执行</x:v>
      </x:c>
      <x:c r="L13" s="14" t="str">
        <x:v>未确认</x:v>
      </x:c>
      <x:c r="M13" s="14" t="str">
        <x:v>未放行</x:v>
      </x:c>
      <x:c r="N13" s="14" t="str"/>
      <x:c r="O13" s="14" t="str"/>
      <x:c r="P13" s="14" t="str"/>
      <x:c r="Q13" s="14" t="str"/>
      <x:c r="R13" s="21" t="str"/>
      <x:c r="S13" s="12" t="str">
        <x:v>https://nfpmotor.com/12mm-3v-6v-12v-flat-spur-gear-motor-with-rear-shaft-model-nfp-gm12-n20r</x:v>
      </x:c>
    </x:row>
    <x:row r="14" ht="48" customHeight="1">
      <x:c r="A14" s="13" t="str">
        <x:v>A10</x:v>
      </x:c>
      <x:c r="B14" s="13" t="str">
        <x:v>PF-PWR-US-A01</x:v>
      </x:c>
      <x:c r="C14" s="13" t="str">
        <x:v>美国插脚电源适配器</x:v>
      </x:c>
      <x:c r="D14" s="13" t="str">
        <x:v>PSAA05A-050QL6W-R</x:v>
      </x:c>
      <x:c r="E14" s="13" t="str">
        <x:v>CATALOG</x:v>
      </x:c>
      <x:c r="F14" s="19" t="n">
        <x:v>1</x:v>
      </x:c>
      <x:c r="G14" s="20" t="str">
        <x:v>S01</x:v>
      </x:c>
      <x:c r="H14" s="13" t="str">
        <x:v>证书具体后缀/批次与整机5W负载峰值未确认</x:v>
      </x:c>
      <x:c r="I14" s="13" t="str">
        <x:v>型号/白色后缀、当前覆盖证书、铭牌、输出曲线、MOQ</x:v>
      </x:c>
      <x:c r="J14" s="14" t="str">
        <x:v>未收到</x:v>
      </x:c>
      <x:c r="K14" s="14" t="str">
        <x:v>未执行</x:v>
      </x:c>
      <x:c r="L14" s="14" t="str">
        <x:v>未确认</x:v>
      </x:c>
      <x:c r="M14" s="14" t="str">
        <x:v>未放行</x:v>
      </x:c>
      <x:c r="N14" s="14" t="str"/>
      <x:c r="O14" s="14" t="str"/>
      <x:c r="P14" s="14" t="str"/>
      <x:c r="Q14" s="14" t="str"/>
      <x:c r="R14" s="21" t="str"/>
      <x:c r="S14" s="13" t="str">
        <x:v>https://www.phihong.com/products/adapters/psaa05a-050ql6w-r/</x:v>
      </x:c>
    </x:row>
    <x:row r="15" ht="50" customHeight="1">
      <x:c r="A15" s="12" t="str">
        <x:v>A11</x:v>
      </x:c>
      <x:c r="B15" s="12" t="str">
        <x:v>PF-USB-AC-A01</x:v>
      </x:c>
      <x:c r="C15" s="12" t="str">
        <x:v>USB电源线</x:v>
      </x:c>
      <x:c r="D15" s="12" t="str">
        <x:v>CBL-UA-UC-10WT</x:v>
      </x:c>
      <x:c r="E15" s="12" t="str">
        <x:v>CATALOG</x:v>
      </x:c>
      <x:c r="F15" s="17" t="n">
        <x:v>1</x:v>
      </x:c>
      <x:c r="G15" s="18" t="str">
        <x:v>S02</x:v>
      </x:c>
      <x:c r="H15" s="12" t="str">
        <x:v>1A全温压降/接触电阻/弯折与USB规范符合性未确认；若压降不满足则需20AWG定制线ECO，不能直接放行</x:v>
      </x:c>
      <x:c r="I15" s="12" t="str">
        <x:v>导体截面/材质、全温回路电阻、CC配置、USB结构和线缆承认图</x:v>
      </x:c>
      <x:c r="J15" s="14" t="str">
        <x:v>未收到</x:v>
      </x:c>
      <x:c r="K15" s="14" t="str">
        <x:v>未执行</x:v>
      </x:c>
      <x:c r="L15" s="14" t="str">
        <x:v>未确认</x:v>
      </x:c>
      <x:c r="M15" s="14" t="str">
        <x:v>未放行</x:v>
      </x:c>
      <x:c r="N15" s="14" t="str"/>
      <x:c r="O15" s="14" t="str"/>
      <x:c r="P15" s="14" t="str"/>
      <x:c r="Q15" s="14" t="str"/>
      <x:c r="R15" s="21" t="str"/>
      <x:c r="S15" s="12" t="str">
        <x:v>https://www2.sameskydevices.com/product/interconnect/cable-assemblies/usb-cables/cbl-ua-uc-10wt</x:v>
      </x:c>
    </x:row>
    <x:row r="16" ht="50" customHeight="1">
      <x:c r="A16" s="13" t="str">
        <x:v>A12</x:v>
      </x:c>
      <x:c r="B16" s="13" t="str">
        <x:v>PF-BAT-HOLD-A01</x:v>
      </x:c>
      <x:c r="C16" s="13" t="str">
        <x:v>三节D电池仓</x:v>
      </x:c>
      <x:c r="D16" s="13" t="str">
        <x:v>BH3DL</x:v>
      </x:c>
      <x:c r="E16" s="13" t="str">
        <x:v>CATALOG</x:v>
      </x:c>
      <x:c r="F16" s="19" t="n">
        <x:v>1</x:v>
      </x:c>
      <x:c r="G16" s="20" t="str">
        <x:v>S03</x:v>
      </x:c>
      <x:c r="H16" s="13" t="str">
        <x:v>承认图/接触电阻/固定件/防反/电池盖配合未确认</x:v>
      </x:c>
      <x:c r="I16" s="13" t="str">
        <x:v>BH3DL承认尺寸/焊片/极性、触点材质、接触电阻；E95曲线</x:v>
      </x:c>
      <x:c r="J16" s="14" t="str">
        <x:v>未收到</x:v>
      </x:c>
      <x:c r="K16" s="14" t="str">
        <x:v>未执行</x:v>
      </x:c>
      <x:c r="L16" s="14" t="str">
        <x:v>未确认</x:v>
      </x:c>
      <x:c r="M16" s="14" t="str">
        <x:v>未放行</x:v>
      </x:c>
      <x:c r="N16" s="14" t="str"/>
      <x:c r="O16" s="14" t="str"/>
      <x:c r="P16" s="14" t="str"/>
      <x:c r="Q16" s="14" t="str"/>
      <x:c r="R16" s="21" t="str"/>
      <x:c r="S16" s="13" t="str">
        <x:v>https://batteryholders.com/part.php?original=d&amp;override=d&amp;pn=BH3DL</x:v>
      </x:c>
    </x:row>
    <x:row r="17" ht="50" customHeight="1">
      <x:c r="A17" s="12" t="str">
        <x:v>A13</x:v>
      </x:c>
      <x:c r="B17" s="12" t="str">
        <x:v>PF-BAT-E95</x:v>
      </x:c>
      <x:c r="C17" s="12" t="str">
        <x:v>资格参考电池</x:v>
      </x:c>
      <x:c r="D17" s="12" t="str">
        <x:v>E95</x:v>
      </x:c>
      <x:c r="E17" s="12" t="str">
        <x:v>OPTIONAL-NOT-IN-BOX</x:v>
      </x:c>
      <x:c r="F17" s="17" t="n">
        <x:v>3</x:v>
      </x:c>
      <x:c r="G17" s="18" t="str">
        <x:v>S03</x:v>
      </x:c>
      <x:c r="H17" s="12" t="str">
        <x:v>仅供资格试验与说明书建议；不随箱，采购展开为0</x:v>
      </x:c>
      <x:c r="I17" s="12" t="str">
        <x:v>BH3DL承认尺寸/焊片/极性、触点材质、接触电阻；E95曲线</x:v>
      </x:c>
      <x:c r="J17" s="14" t="str">
        <x:v>未收到</x:v>
      </x:c>
      <x:c r="K17" s="14" t="str">
        <x:v>未执行</x:v>
      </x:c>
      <x:c r="L17" s="14" t="str">
        <x:v>未确认</x:v>
      </x:c>
      <x:c r="M17" s="14" t="str">
        <x:v>未放行</x:v>
      </x:c>
      <x:c r="N17" s="14" t="str"/>
      <x:c r="O17" s="14" t="str"/>
      <x:c r="P17" s="14" t="str"/>
      <x:c r="Q17" s="14" t="str"/>
      <x:c r="R17" s="21" t="str"/>
      <x:c r="S17" s="12" t="str">
        <x:v>https://data.energizer.com/pdfs/e95.pdf</x:v>
      </x:c>
    </x:row>
    <x:row r="18" ht="50" customHeight="1">
      <x:c r="A18" s="13" t="str">
        <x:v>A14</x:v>
      </x:c>
      <x:c r="B18" s="13" t="str">
        <x:v>PF-OLED-A01</x:v>
      </x:c>
      <x:c r="C18" s="13" t="str">
        <x:v>显示模块</x:v>
      </x:c>
      <x:c r="D18" s="13" t="str">
        <x:v>SKU14657 / 0.91inch OLED Module</x:v>
      </x:c>
      <x:c r="E18" s="13" t="str">
        <x:v>CATALOG</x:v>
      </x:c>
      <x:c r="F18" s="19" t="n">
        <x:v>1</x:v>
      </x:c>
      <x:c r="G18" s="20" t="str">
        <x:v>S06</x:v>
      </x:c>
      <x:c r="H18" s="13" t="str">
        <x:v>版本/地址/拉高/局部RESET/供货/窗口未确认</x:v>
      </x:c>
      <x:c r="I18" s="13" t="str">
        <x:v>SKU14657硬件版本、电路图、地址/上拉/RESET、焊接端定义</x:v>
      </x:c>
      <x:c r="J18" s="14" t="str">
        <x:v>未收到</x:v>
      </x:c>
      <x:c r="K18" s="14" t="str">
        <x:v>未执行</x:v>
      </x:c>
      <x:c r="L18" s="14" t="str">
        <x:v>未确认</x:v>
      </x:c>
      <x:c r="M18" s="14" t="str">
        <x:v>未放行</x:v>
      </x:c>
      <x:c r="N18" s="14" t="str"/>
      <x:c r="O18" s="14" t="str"/>
      <x:c r="P18" s="14" t="str"/>
      <x:c r="Q18" s="14" t="str"/>
      <x:c r="R18" s="21" t="str"/>
      <x:c r="S18" s="13" t="str">
        <x:v>https://www.waveshare.com/product/ai/0.91inch-oled-module.htm</x:v>
      </x:c>
    </x:row>
    <x:row r="19" ht="50" customHeight="1">
      <x:c r="A19" s="12" t="str">
        <x:v>A15</x:v>
      </x:c>
      <x:c r="B19" s="12" t="str">
        <x:v>PF-SPK-A01</x:v>
      </x:c>
      <x:c r="C19" s="12" t="str">
        <x:v>扬声器</x:v>
      </x:c>
      <x:c r="D19" s="12" t="str">
        <x:v>CDS-25148-L100</x:v>
      </x:c>
      <x:c r="E19" s="12" t="str">
        <x:v>CATALOG</x:v>
      </x:c>
      <x:c r="F19" s="17" t="n">
        <x:v>1</x:v>
      </x:c>
      <x:c r="G19" s="18" t="str">
        <x:v>S07</x:v>
      </x:c>
      <x:c r="H19" s="12" t="str">
        <x:v>线束接续/极性/音量限制/声腔/热未资格</x:v>
      </x:c>
      <x:c r="I19" s="12" t="str">
        <x:v>CDS-25148-L100承认图、阻抗/功率/频响及100mm原线</x:v>
      </x:c>
      <x:c r="J19" s="14" t="str">
        <x:v>未收到</x:v>
      </x:c>
      <x:c r="K19" s="14" t="str">
        <x:v>未执行</x:v>
      </x:c>
      <x:c r="L19" s="14" t="str">
        <x:v>未确认</x:v>
      </x:c>
      <x:c r="M19" s="14" t="str">
        <x:v>未放行</x:v>
      </x:c>
      <x:c r="N19" s="14" t="str"/>
      <x:c r="O19" s="14" t="str"/>
      <x:c r="P19" s="14" t="str"/>
      <x:c r="Q19" s="14" t="str"/>
      <x:c r="R19" s="21" t="str"/>
      <x:c r="S19" s="12" t="str">
        <x:v>https://jp.sameskydevices.com/product/resource/cds-25148-l100.pdf</x:v>
      </x:c>
    </x:row>
    <x:row r="20" ht="50" customHeight="1">
      <x:c r="A20" s="13" t="str">
        <x:v>A16</x:v>
      </x:c>
      <x:c r="B20" s="13" t="str">
        <x:v>PF-TAG-224-A01</x:v>
      </x:c>
      <x:c r="C20" s="13" t="str">
        <x:v>完整项圈识别标签</x:v>
      </x:c>
      <x:c r="D20" s="13" t="str">
        <x:v>LA1PADNX9025 + encapsulation</x:v>
      </x:c>
      <x:c r="E20" s="13" t="str">
        <x:v>CUSTOM-TAG</x:v>
      </x:c>
      <x:c r="F20" s="19" t="n">
        <x:v>1</x:v>
      </x:c>
      <x:c r="G20" s="20" t="str">
        <x:v>S08</x:v>
      </x:c>
      <x:c r="H20" s="13" t="str">
        <x:v>封装承认图/当前供货/读区/跌落浸湿咬损/个人化与密钥资格未完成</x:v>
      </x:c>
      <x:c r="I20" s="13" t="str">
        <x:v>LA1PADNX9025现行修订、NTAG224 DNA芯片修订、UID/批次及个人化流程</x:v>
      </x:c>
      <x:c r="J20" s="14" t="str">
        <x:v>未收到</x:v>
      </x:c>
      <x:c r="K20" s="14" t="str">
        <x:v>未执行</x:v>
      </x:c>
      <x:c r="L20" s="14" t="str">
        <x:v>未确认</x:v>
      </x:c>
      <x:c r="M20" s="14" t="str">
        <x:v>未放行</x:v>
      </x:c>
      <x:c r="N20" s="14" t="str"/>
      <x:c r="O20" s="14" t="str"/>
      <x:c r="P20" s="14" t="str"/>
      <x:c r="Q20" s="14" t="str"/>
      <x:c r="R20" s="21" t="str"/>
      <x:c r="S20" s="13" t="str">
        <x:v>https://files.identiv.com/products/rfid-nfc-inlays/ntag-22x-portfolio/Identiv_NTAG22x-DNA-Portfolio-DataSheet.pdf</x:v>
      </x:c>
    </x:row>
    <x:row r="21" ht="50" customHeight="1">
      <x:c r="A21" s="12" t="str">
        <x:v>A17</x:v>
      </x:c>
      <x:c r="B21" s="12" t="str">
        <x:v>PF-TAG-INLAY-A01</x:v>
      </x:c>
      <x:c r="C21" s="12" t="str">
        <x:v>标签inlay</x:v>
      </x:c>
      <x:c r="D21" s="12" t="str">
        <x:v>LA1PADNX9025</x:v>
      </x:c>
      <x:c r="E21" s="12" t="str">
        <x:v>CATALOG</x:v>
      </x:c>
      <x:c r="F21" s="17" t="n">
        <x:v>1</x:v>
      </x:c>
      <x:c r="G21" s="18" t="str">
        <x:v>S08</x:v>
      </x:c>
      <x:c r="H21" s="12" t="str">
        <x:v>2022资料；供货状态和芯片修订必须厂家书面确认</x:v>
      </x:c>
      <x:c r="I21" s="12" t="str">
        <x:v>LA1PADNX9025现行修订、NTAG224 DNA芯片修订、UID/批次及个人化流程</x:v>
      </x:c>
      <x:c r="J21" s="14" t="str">
        <x:v>未收到</x:v>
      </x:c>
      <x:c r="K21" s="14" t="str">
        <x:v>未执行</x:v>
      </x:c>
      <x:c r="L21" s="14" t="str">
        <x:v>未确认</x:v>
      </x:c>
      <x:c r="M21" s="14" t="str">
        <x:v>未放行</x:v>
      </x:c>
      <x:c r="N21" s="14" t="str"/>
      <x:c r="O21" s="14" t="str"/>
      <x:c r="P21" s="14" t="str"/>
      <x:c r="Q21" s="14" t="str"/>
      <x:c r="R21" s="21" t="str"/>
      <x:c r="S21" s="12" t="str">
        <x:v>https://files.identiv.com/products/rfid-nfc-inlays/ntag-22x-portfolio/Identiv_NTAG22x-DNA-Portfolio-DataSheet.pdf</x:v>
      </x:c>
    </x:row>
    <x:row r="22" ht="50" customHeight="1">
      <x:c r="A22" s="13" t="str">
        <x:v>A18</x:v>
      </x:c>
      <x:c r="B22" s="13" t="str">
        <x:v>PF-TAG-CASE-A01</x:v>
      </x:c>
      <x:c r="C22" s="13" t="str">
        <x:v>标签胶囊壳</x:v>
      </x:c>
      <x:c r="D22" s="13" t="str">
        <x:v>Moplen HP500N natural; custom colour</x:v>
      </x:c>
      <x:c r="E22" s="13" t="str">
        <x:v>CUSTOM-MECHANICAL</x:v>
      </x:c>
      <x:c r="F22" s="19" t="n">
        <x:v>1</x:v>
      </x:c>
      <x:c r="G22" s="20" t="str">
        <x:v>S09</x:v>
      </x:c>
      <x:c r="H22" s="13" t="str">
        <x:v>3D/公差/永久封装/耐咬/附着点及色料/口腔接触适用性未完成</x:v>
      </x:c>
      <x:c r="I22" s="13" t="str">
        <x:v>逐件图纸、扣/调节件型号、脱离力窗口、织带/色料、封装工艺</x:v>
      </x:c>
      <x:c r="J22" s="14" t="str">
        <x:v>未收到</x:v>
      </x:c>
      <x:c r="K22" s="14" t="str">
        <x:v>未执行</x:v>
      </x:c>
      <x:c r="L22" s="14" t="str">
        <x:v>未确认</x:v>
      </x:c>
      <x:c r="M22" s="14" t="str">
        <x:v>未放行</x:v>
      </x:c>
      <x:c r="N22" s="14" t="str"/>
      <x:c r="O22" s="14" t="str"/>
      <x:c r="P22" s="14" t="str"/>
      <x:c r="Q22" s="14" t="str"/>
      <x:c r="R22" s="21" t="str"/>
      <x:c r="S22" s="13" t="str">
        <x:v>https://www.lyondellbasell.com/en/polymers/p/Moplen-HP500N/e8c2d3bb-d271-459f-a439-629a5d85a7da</x:v>
      </x:c>
    </x:row>
    <x:row r="23" ht="50" customHeight="1">
      <x:c r="A23" s="12" t="str">
        <x:v>A19</x:v>
      </x:c>
      <x:c r="B23" s="12" t="str">
        <x:v>PF-COLLAR-A01</x:v>
      </x:c>
      <x:c r="C23" s="12" t="str">
        <x:v>可脱离项圈与标签固定套</x:v>
      </x:c>
      <x:c r="D23" s="12" t="str">
        <x:v>10mm woven polyester + breakaway polymer clasp</x:v>
      </x:c>
      <x:c r="E23" s="12" t="str">
        <x:v>CUSTOM-MECHANICAL</x:v>
      </x:c>
      <x:c r="F23" s="17" t="n">
        <x:v>1</x:v>
      </x:c>
      <x:c r="G23" s="18" t="str">
        <x:v>S09</x:v>
      </x:c>
      <x:c r="H23" s="12" t="str">
        <x:v>脱离力窗口、织带/扣件供应型号与动物适配/磨损未资格</x:v>
      </x:c>
      <x:c r="I23" s="12" t="str">
        <x:v>逐件图纸、扣/调节件型号、脱离力窗口、织带/色料、封装工艺</x:v>
      </x:c>
      <x:c r="J23" s="14" t="str">
        <x:v>未收到</x:v>
      </x:c>
      <x:c r="K23" s="14" t="str">
        <x:v>未执行</x:v>
      </x:c>
      <x:c r="L23" s="14" t="str">
        <x:v>未确认</x:v>
      </x:c>
      <x:c r="M23" s="14" t="str">
        <x:v>未放行</x:v>
      </x:c>
      <x:c r="N23" s="14" t="str"/>
      <x:c r="O23" s="14" t="str"/>
      <x:c r="P23" s="14" t="str"/>
      <x:c r="Q23" s="14" t="str"/>
      <x:c r="R23" s="21" t="str"/>
      <x:c r="S23" s="12" t="str"/>
    </x:row>
    <x:row r="24" ht="50" customHeight="1">
      <x:c r="A24" s="13" t="str">
        <x:v>A20</x:v>
      </x:c>
      <x:c r="B24" s="13" t="str">
        <x:v>PF-HAR-KIT-A01</x:v>
      </x:c>
      <x:c r="C24" s="13" t="str">
        <x:v>线束套件</x:v>
      </x:c>
      <x:c r="D24" s="13" t="str">
        <x:v>11 harness assemblies</x:v>
      </x:c>
      <x:c r="E24" s="13" t="str">
        <x:v>CUSTOM-HARNESS</x:v>
      </x:c>
      <x:c r="F24" s="19" t="n">
        <x:v>1</x:v>
      </x:c>
      <x:c r="G24" s="20" t="str">
        <x:v>S13</x:v>
      </x:c>
      <x:c r="H24" s="13" t="str">
        <x:v>线长、同类PH2防错插与压接标准未放行</x:v>
      </x:c>
      <x:c r="I24" s="13" t="str">
        <x:v>逐针/端头/线长图，原线供应商与UL文件、压接高度/拉力限值</x:v>
      </x:c>
      <x:c r="J24" s="14" t="str">
        <x:v>未收到</x:v>
      </x:c>
      <x:c r="K24" s="14" t="str">
        <x:v>未执行</x:v>
      </x:c>
      <x:c r="L24" s="14" t="str">
        <x:v>未确认</x:v>
      </x:c>
      <x:c r="M24" s="14" t="str">
        <x:v>未放行</x:v>
      </x:c>
      <x:c r="N24" s="14" t="str"/>
      <x:c r="O24" s="14" t="str"/>
      <x:c r="P24" s="14" t="str"/>
      <x:c r="Q24" s="14" t="str"/>
      <x:c r="R24" s="21" t="str"/>
      <x:c r="S24" s="13" t="str">
        <x:v>https://www.jst-mfg.com/product/pdf/eng/ePH.pdf</x:v>
      </x:c>
    </x:row>
    <x:row r="25" ht="50" customHeight="1">
      <x:c r="A25" s="12" t="str">
        <x:v>A21</x:v>
      </x:c>
      <x:c r="B25" s="12" t="str">
        <x:v>PF-MECH-KIT-A01</x:v>
      </x:c>
      <x:c r="C25" s="12" t="str">
        <x:v>整机结构与安装件套件</x:v>
      </x:c>
      <x:c r="D25" s="12" t="str">
        <x:v>See custom part specifications</x:v>
      </x:c>
      <x:c r="E25" s="12" t="str">
        <x:v>CUSTOM-MECHANICAL</x:v>
      </x:c>
      <x:c r="F25" s="17" t="n">
        <x:v>1</x:v>
      </x:c>
      <x:c r="G25" s="18" t="str">
        <x:v>S23</x:v>
      </x:c>
      <x:c r="H25" s="12" t="str">
        <x:v>没有整机3D/模具图/公差链；任何数量/尺寸均候选</x:v>
      </x:c>
      <x:c r="I25" s="12" t="str">
        <x:v>轴/齿轮/凸轮/联轴器/弹簧/离合和四路触发逐件图/材料</x:v>
      </x:c>
      <x:c r="J25" s="14" t="str">
        <x:v>未收到</x:v>
      </x:c>
      <x:c r="K25" s="14" t="str">
        <x:v>未执行</x:v>
      </x:c>
      <x:c r="L25" s="14" t="str">
        <x:v>未确认</x:v>
      </x:c>
      <x:c r="M25" s="14" t="str">
        <x:v>未放行</x:v>
      </x:c>
      <x:c r="N25" s="14" t="str"/>
      <x:c r="O25" s="14" t="str"/>
      <x:c r="P25" s="14" t="str"/>
      <x:c r="Q25" s="14" t="str"/>
      <x:c r="R25" s="21" t="str"/>
      <x:c r="S25" s="12" t="str"/>
    </x:row>
    <x:row r="26" ht="50" customHeight="1">
      <x:c r="A26" s="13" t="str">
        <x:v>A22</x:v>
      </x:c>
      <x:c r="B26" s="13" t="str">
        <x:v>PF-HOUS-UP-A01</x:v>
      </x:c>
      <x:c r="C26" s="13" t="str">
        <x:v>上外壳</x:v>
      </x:c>
      <x:c r="D26" s="13" t="str">
        <x:v>PA-757</x:v>
      </x:c>
      <x:c r="E26" s="13" t="str">
        <x:v>CUSTOM-MECHANICAL</x:v>
      </x:c>
      <x:c r="F26" s="19" t="n">
        <x:v>1</x:v>
      </x:c>
      <x:c r="G26" s="20" t="str">
        <x:v>S19</x:v>
      </x:c>
      <x:c r="H26" s="13" t="str">
        <x:v>材料已指定；供应商/3D/模具/公差/实际数量与成品资格未闭合</x:v>
      </x:c>
      <x:c r="I26" s="13" t="str">
        <x:v>PA-757当前材料/色母，逐件2D/3D、公差、模具DFM</x:v>
      </x:c>
      <x:c r="J26" s="14" t="str">
        <x:v>未收到</x:v>
      </x:c>
      <x:c r="K26" s="14" t="str">
        <x:v>未执行</x:v>
      </x:c>
      <x:c r="L26" s="14" t="str">
        <x:v>未确认</x:v>
      </x:c>
      <x:c r="M26" s="14" t="str">
        <x:v>未放行</x:v>
      </x:c>
      <x:c r="N26" s="14" t="str"/>
      <x:c r="O26" s="14" t="str"/>
      <x:c r="P26" s="14" t="str"/>
      <x:c r="Q26" s="14" t="str"/>
      <x:c r="R26" s="21" t="str"/>
      <x:c r="S26" s="13" t="str">
        <x:v>https://www.chimeicorp.com/en-US?feature=T10101&amp;material=T10100&amp;page=products&amp;series=T10000</x:v>
      </x:c>
    </x:row>
    <x:row r="27" ht="50" customHeight="1">
      <x:c r="A27" s="12" t="str">
        <x:v>A23</x:v>
      </x:c>
      <x:c r="B27" s="12" t="str">
        <x:v>PF-HOUS-LOW-A01</x:v>
      </x:c>
      <x:c r="C27" s="12" t="str">
        <x:v>底壳</x:v>
      </x:c>
      <x:c r="D27" s="12" t="str">
        <x:v>PA-757</x:v>
      </x:c>
      <x:c r="E27" s="12" t="str">
        <x:v>CUSTOM-MECHANICAL</x:v>
      </x:c>
      <x:c r="F27" s="17" t="n">
        <x:v>1</x:v>
      </x:c>
      <x:c r="G27" s="18" t="str">
        <x:v>S19</x:v>
      </x:c>
      <x:c r="H27" s="12" t="str">
        <x:v>材料已指定；供应商/3D/模具/公差/实际数量与成品资格未闭合</x:v>
      </x:c>
      <x:c r="I27" s="12" t="str">
        <x:v>PA-757当前材料/色母，逐件2D/3D、公差、模具DFM</x:v>
      </x:c>
      <x:c r="J27" s="14" t="str">
        <x:v>未收到</x:v>
      </x:c>
      <x:c r="K27" s="14" t="str">
        <x:v>未执行</x:v>
      </x:c>
      <x:c r="L27" s="14" t="str">
        <x:v>未确认</x:v>
      </x:c>
      <x:c r="M27" s="14" t="str">
        <x:v>未放行</x:v>
      </x:c>
      <x:c r="N27" s="14" t="str"/>
      <x:c r="O27" s="14" t="str"/>
      <x:c r="P27" s="14" t="str"/>
      <x:c r="Q27" s="14" t="str"/>
      <x:c r="R27" s="21" t="str"/>
      <x:c r="S27" s="12" t="str">
        <x:v>https://www.chimeicorp.com/en-US?feature=T10101&amp;material=T10100&amp;page=products&amp;series=T10000</x:v>
      </x:c>
    </x:row>
    <x:row r="28" ht="50" customHeight="1">
      <x:c r="A28" s="13" t="str">
        <x:v>A24</x:v>
      </x:c>
      <x:c r="B28" s="13" t="str">
        <x:v>PF-BAT-COVER-A01</x:v>
      </x:c>
      <x:c r="C28" s="13" t="str">
        <x:v>电池盖</x:v>
      </x:c>
      <x:c r="D28" s="13" t="str">
        <x:v>PA-757</x:v>
      </x:c>
      <x:c r="E28" s="13" t="str">
        <x:v>CUSTOM-MECHANICAL</x:v>
      </x:c>
      <x:c r="F28" s="19" t="n">
        <x:v>1</x:v>
      </x:c>
      <x:c r="G28" s="20" t="str">
        <x:v>S19</x:v>
      </x:c>
      <x:c r="H28" s="13" t="str">
        <x:v>材料已指定；供应商/3D/模具/公差/实际数量与成品资格未闭合</x:v>
      </x:c>
      <x:c r="I28" s="13" t="str">
        <x:v>PA-757当前材料/色母，逐件2D/3D、公差、模具DFM</x:v>
      </x:c>
      <x:c r="J28" s="14" t="str">
        <x:v>未收到</x:v>
      </x:c>
      <x:c r="K28" s="14" t="str">
        <x:v>未执行</x:v>
      </x:c>
      <x:c r="L28" s="14" t="str">
        <x:v>未确认</x:v>
      </x:c>
      <x:c r="M28" s="14" t="str">
        <x:v>未放行</x:v>
      </x:c>
      <x:c r="N28" s="14" t="str"/>
      <x:c r="O28" s="14" t="str"/>
      <x:c r="P28" s="14" t="str"/>
      <x:c r="Q28" s="14" t="str"/>
      <x:c r="R28" s="21" t="str"/>
      <x:c r="S28" s="13" t="str">
        <x:v>https://www.chimeicorp.com/en-US?feature=T10101&amp;material=T10100&amp;page=products&amp;series=T10000</x:v>
      </x:c>
    </x:row>
    <x:row r="29" ht="50" customHeight="1">
      <x:c r="A29" s="12" t="str">
        <x:v>A25</x:v>
      </x:c>
      <x:c r="B29" s="12" t="str">
        <x:v>PF-HOPPER-A01</x:v>
      </x:c>
      <x:c r="C29" s="12" t="str">
        <x:v>储粮桶</x:v>
      </x:c>
      <x:c r="D29" s="12" t="str">
        <x:v>Moplen HP500N natural</x:v>
      </x:c>
      <x:c r="E29" s="12" t="str">
        <x:v>CUSTOM-MECHANICAL</x:v>
      </x:c>
      <x:c r="F29" s="17" t="n">
        <x:v>1</x:v>
      </x:c>
      <x:c r="G29" s="18" t="str">
        <x:v>S20</x:v>
      </x:c>
      <x:c r="H29" s="12" t="str">
        <x:v>材料已指定；供应商/3D/模具/公差/实际数量与成品资格未闭合</x:v>
      </x:c>
      <x:c r="I29" s="12" t="str">
        <x:v>HP500N、色料、使用条件与成品适用声明，逐件图及模具DFM</x:v>
      </x:c>
      <x:c r="J29" s="14" t="str">
        <x:v>未收到</x:v>
      </x:c>
      <x:c r="K29" s="14" t="str">
        <x:v>未执行</x:v>
      </x:c>
      <x:c r="L29" s="14" t="str">
        <x:v>未确认</x:v>
      </x:c>
      <x:c r="M29" s="14" t="str">
        <x:v>未放行</x:v>
      </x:c>
      <x:c r="N29" s="14" t="str"/>
      <x:c r="O29" s="14" t="str"/>
      <x:c r="P29" s="14" t="str"/>
      <x:c r="Q29" s="14" t="str"/>
      <x:c r="R29" s="21" t="str"/>
      <x:c r="S29" s="12" t="str">
        <x:v>https://www.lyondellbasell.com/en/polymers/p/Moplen-HP500N/e8c2d3bb-d271-459f-a439-629a5d85a7da</x:v>
      </x:c>
    </x:row>
    <x:row r="30" ht="50" customHeight="1">
      <x:c r="A30" s="13" t="str">
        <x:v>A26</x:v>
      </x:c>
      <x:c r="B30" s="13" t="str">
        <x:v>PF-HOPPER-LID-A01</x:v>
      </x:c>
      <x:c r="C30" s="13" t="str">
        <x:v>储粮盖</x:v>
      </x:c>
      <x:c r="D30" s="13" t="str">
        <x:v>Moplen HP500N natural</x:v>
      </x:c>
      <x:c r="E30" s="13" t="str">
        <x:v>CUSTOM-MECHANICAL</x:v>
      </x:c>
      <x:c r="F30" s="19" t="n">
        <x:v>1</x:v>
      </x:c>
      <x:c r="G30" s="20" t="str">
        <x:v>S20</x:v>
      </x:c>
      <x:c r="H30" s="13" t="str">
        <x:v>材料已指定；供应商/3D/模具/公差/实际数量与成品资格未闭合</x:v>
      </x:c>
      <x:c r="I30" s="13" t="str">
        <x:v>HP500N、色料、使用条件与成品适用声明，逐件图及模具DFM</x:v>
      </x:c>
      <x:c r="J30" s="14" t="str">
        <x:v>未收到</x:v>
      </x:c>
      <x:c r="K30" s="14" t="str">
        <x:v>未执行</x:v>
      </x:c>
      <x:c r="L30" s="14" t="str">
        <x:v>未确认</x:v>
      </x:c>
      <x:c r="M30" s="14" t="str">
        <x:v>未放行</x:v>
      </x:c>
      <x:c r="N30" s="14" t="str"/>
      <x:c r="O30" s="14" t="str"/>
      <x:c r="P30" s="14" t="str"/>
      <x:c r="Q30" s="14" t="str"/>
      <x:c r="R30" s="21" t="str"/>
      <x:c r="S30" s="13" t="str">
        <x:v>https://www.lyondellbasell.com/en/polymers/p/Moplen-HP500N/e8c2d3bb-d271-459f-a439-629a5d85a7da</x:v>
      </x:c>
    </x:row>
    <x:row r="31" ht="50" customHeight="1">
      <x:c r="A31" s="12" t="str">
        <x:v>A27</x:v>
      </x:c>
      <x:c r="B31" s="12" t="str">
        <x:v>PF-FEED-ROTOR-A01</x:v>
      </x:c>
      <x:c r="C31" s="12" t="str">
        <x:v>计量转子</x:v>
      </x:c>
      <x:c r="D31" s="12" t="str">
        <x:v>Moplen HP500N natural</x:v>
      </x:c>
      <x:c r="E31" s="12" t="str">
        <x:v>CUSTOM-MECHANICAL</x:v>
      </x:c>
      <x:c r="F31" s="17" t="n">
        <x:v>1</x:v>
      </x:c>
      <x:c r="G31" s="18" t="str">
        <x:v>S20</x:v>
      </x:c>
      <x:c r="H31" s="12" t="str">
        <x:v>材料已指定；供应商/3D/模具/公差/实际数量与成品资格未闭合</x:v>
      </x:c>
      <x:c r="I31" s="12" t="str">
        <x:v>HP500N、色料、使用条件与成品适用声明，逐件图及模具DFM</x:v>
      </x:c>
      <x:c r="J31" s="14" t="str">
        <x:v>未收到</x:v>
      </x:c>
      <x:c r="K31" s="14" t="str">
        <x:v>未执行</x:v>
      </x:c>
      <x:c r="L31" s="14" t="str">
        <x:v>未确认</x:v>
      </x:c>
      <x:c r="M31" s="14" t="str">
        <x:v>未放行</x:v>
      </x:c>
      <x:c r="N31" s="14" t="str"/>
      <x:c r="O31" s="14" t="str"/>
      <x:c r="P31" s="14" t="str"/>
      <x:c r="Q31" s="14" t="str"/>
      <x:c r="R31" s="21" t="str"/>
      <x:c r="S31" s="12" t="str">
        <x:v>https://www.lyondellbasell.com/en/polymers/p/Moplen-HP500N/e8c2d3bb-d271-459f-a439-629a5d85a7da</x:v>
      </x:c>
    </x:row>
    <x:row r="32" ht="50" customHeight="1">
      <x:c r="A32" s="13" t="str">
        <x:v>A28</x:v>
      </x:c>
      <x:c r="B32" s="13" t="str">
        <x:v>PF-FEED-CHUTE-A01</x:v>
      </x:c>
      <x:c r="C32" s="13" t="str">
        <x:v>下粮通道</x:v>
      </x:c>
      <x:c r="D32" s="13" t="str">
        <x:v>Moplen HP500N natural</x:v>
      </x:c>
      <x:c r="E32" s="13" t="str">
        <x:v>CUSTOM-MECHANICAL</x:v>
      </x:c>
      <x:c r="F32" s="19" t="n">
        <x:v>1</x:v>
      </x:c>
      <x:c r="G32" s="20" t="str">
        <x:v>S20</x:v>
      </x:c>
      <x:c r="H32" s="13" t="str">
        <x:v>材料已指定；供应商/3D/模具/公差/实际数量与成品资格未闭合</x:v>
      </x:c>
      <x:c r="I32" s="13" t="str">
        <x:v>HP500N、色料、使用条件与成品适用声明，逐件图及模具DFM</x:v>
      </x:c>
      <x:c r="J32" s="14" t="str">
        <x:v>未收到</x:v>
      </x:c>
      <x:c r="K32" s="14" t="str">
        <x:v>未执行</x:v>
      </x:c>
      <x:c r="L32" s="14" t="str">
        <x:v>未确认</x:v>
      </x:c>
      <x:c r="M32" s="14" t="str">
        <x:v>未放行</x:v>
      </x:c>
      <x:c r="N32" s="14" t="str"/>
      <x:c r="O32" s="14" t="str"/>
      <x:c r="P32" s="14" t="str"/>
      <x:c r="Q32" s="14" t="str"/>
      <x:c r="R32" s="21" t="str"/>
      <x:c r="S32" s="13" t="str">
        <x:v>https://www.lyondellbasell.com/en/polymers/p/Moplen-HP500N/e8c2d3bb-d271-459f-a439-629a5d85a7da</x:v>
      </x:c>
    </x:row>
    <x:row r="33" ht="50" customHeight="1">
      <x:c r="A33" s="12" t="str">
        <x:v>A29</x:v>
      </x:c>
      <x:c r="B33" s="12" t="str">
        <x:v>PF-BOWL-A01</x:v>
      </x:c>
      <x:c r="C33" s="12" t="str">
        <x:v>可拆食碗</x:v>
      </x:c>
      <x:c r="D33" s="12" t="str">
        <x:v>AISI304 / EN1.4301 sheet</x:v>
      </x:c>
      <x:c r="E33" s="12" t="str">
        <x:v>CUSTOM-MECHANICAL</x:v>
      </x:c>
      <x:c r="F33" s="17" t="n">
        <x:v>1</x:v>
      </x:c>
      <x:c r="G33" s="18" t="str">
        <x:v>S21</x:v>
      </x:c>
      <x:c r="H33" s="12" t="str">
        <x:v>材料已指定；供应商/3D/模具/公差/实际数量与成品资格未闭合</x:v>
      </x:c>
      <x:c r="I33" s="12" t="str">
        <x:v>304/1.4301批次、冲压/折边图、表面和清洗/接触材料承认</x:v>
      </x:c>
      <x:c r="J33" s="14" t="str">
        <x:v>未收到</x:v>
      </x:c>
      <x:c r="K33" s="14" t="str">
        <x:v>未执行</x:v>
      </x:c>
      <x:c r="L33" s="14" t="str">
        <x:v>未确认</x:v>
      </x:c>
      <x:c r="M33" s="14" t="str">
        <x:v>未放行</x:v>
      </x:c>
      <x:c r="N33" s="14" t="str"/>
      <x:c r="O33" s="14" t="str"/>
      <x:c r="P33" s="14" t="str"/>
      <x:c r="Q33" s="14" t="str"/>
      <x:c r="R33" s="21" t="str"/>
      <x:c r="S33" s="12" t="str"/>
    </x:row>
    <x:row r="34" ht="50" customHeight="1">
      <x:c r="A34" s="13" t="str">
        <x:v>A30</x:v>
      </x:c>
      <x:c r="B34" s="13" t="str">
        <x:v>PF-BOWL-SUPPORT-A01</x:v>
      </x:c>
      <x:c r="C34" s="13" t="str">
        <x:v>食碗座</x:v>
      </x:c>
      <x:c r="D34" s="13" t="str">
        <x:v>PA-757</x:v>
      </x:c>
      <x:c r="E34" s="13" t="str">
        <x:v>CUSTOM-MECHANICAL</x:v>
      </x:c>
      <x:c r="F34" s="19" t="n">
        <x:v>1</x:v>
      </x:c>
      <x:c r="G34" s="20" t="str">
        <x:v>S19</x:v>
      </x:c>
      <x:c r="H34" s="13" t="str">
        <x:v>材料已指定；供应商/3D/模具/公差/实际数量与成品资格未闭合</x:v>
      </x:c>
      <x:c r="I34" s="13" t="str">
        <x:v>PA-757当前材料/色母，逐件2D/3D、公差、模具DFM</x:v>
      </x:c>
      <x:c r="J34" s="14" t="str">
        <x:v>未收到</x:v>
      </x:c>
      <x:c r="K34" s="14" t="str">
        <x:v>未执行</x:v>
      </x:c>
      <x:c r="L34" s="14" t="str">
        <x:v>未确认</x:v>
      </x:c>
      <x:c r="M34" s="14" t="str">
        <x:v>未放行</x:v>
      </x:c>
      <x:c r="N34" s="14" t="str"/>
      <x:c r="O34" s="14" t="str"/>
      <x:c r="P34" s="14" t="str"/>
      <x:c r="Q34" s="14" t="str"/>
      <x:c r="R34" s="21" t="str"/>
      <x:c r="S34" s="13" t="str">
        <x:v>https://www.chimeicorp.com/en-US?feature=T10101&amp;material=T10100&amp;page=products&amp;series=T10000</x:v>
      </x:c>
    </x:row>
    <x:row r="35" ht="50" customHeight="1">
      <x:c r="A35" s="12" t="str">
        <x:v>A31</x:v>
      </x:c>
      <x:c r="B35" s="12" t="str">
        <x:v>PF-BOWL-SHIELD-A01</x:v>
      </x:c>
      <x:c r="C35" s="12" t="str">
        <x:v>左右防抢食挡板</x:v>
      </x:c>
      <x:c r="D35" s="12" t="str">
        <x:v>Moplen HP500N natural</x:v>
      </x:c>
      <x:c r="E35" s="12" t="str">
        <x:v>CUSTOM-MECHANICAL</x:v>
      </x:c>
      <x:c r="F35" s="17" t="n">
        <x:v>2</x:v>
      </x:c>
      <x:c r="G35" s="18" t="str">
        <x:v>S20</x:v>
      </x:c>
      <x:c r="H35" s="12" t="str">
        <x:v>材料已指定；供应商/3D/模具/公差/实际数量与成品资格未闭合</x:v>
      </x:c>
      <x:c r="I35" s="12" t="str">
        <x:v>HP500N、色料、使用条件与成品适用声明，逐件图及模具DFM</x:v>
      </x:c>
      <x:c r="J35" s="14" t="str">
        <x:v>未收到</x:v>
      </x:c>
      <x:c r="K35" s="14" t="str">
        <x:v>未执行</x:v>
      </x:c>
      <x:c r="L35" s="14" t="str">
        <x:v>未确认</x:v>
      </x:c>
      <x:c r="M35" s="14" t="str">
        <x:v>未放行</x:v>
      </x:c>
      <x:c r="N35" s="14" t="str"/>
      <x:c r="O35" s="14" t="str"/>
      <x:c r="P35" s="14" t="str"/>
      <x:c r="Q35" s="14" t="str"/>
      <x:c r="R35" s="21" t="str"/>
      <x:c r="S35" s="12" t="str">
        <x:v>https://www.lyondellbasell.com/en/polymers/p/Moplen-HP500N/e8c2d3bb-d271-459f-a439-629a5d85a7da</x:v>
      </x:c>
    </x:row>
    <x:row r="36" ht="50" customHeight="1">
      <x:c r="A36" s="13" t="str">
        <x:v>A32</x:v>
      </x:c>
      <x:c r="B36" s="13" t="str">
        <x:v>PF-LID-A01</x:v>
      </x:c>
      <x:c r="C36" s="13" t="str">
        <x:v>自动碗盖</x:v>
      </x:c>
      <x:c r="D36" s="13" t="str">
        <x:v>Moplen HP500N natural</x:v>
      </x:c>
      <x:c r="E36" s="13" t="str">
        <x:v>CUSTOM-MECHANICAL</x:v>
      </x:c>
      <x:c r="F36" s="19" t="n">
        <x:v>1</x:v>
      </x:c>
      <x:c r="G36" s="20" t="str">
        <x:v>S20</x:v>
      </x:c>
      <x:c r="H36" s="13" t="str">
        <x:v>材料已指定；供应商/3D/模具/公差/实际数量与成品资格未闭合</x:v>
      </x:c>
      <x:c r="I36" s="13" t="str">
        <x:v>HP500N、色料、使用条件与成品适用声明，逐件图及模具DFM</x:v>
      </x:c>
      <x:c r="J36" s="14" t="str">
        <x:v>未收到</x:v>
      </x:c>
      <x:c r="K36" s="14" t="str">
        <x:v>未执行</x:v>
      </x:c>
      <x:c r="L36" s="14" t="str">
        <x:v>未确认</x:v>
      </x:c>
      <x:c r="M36" s="14" t="str">
        <x:v>未放行</x:v>
      </x:c>
      <x:c r="N36" s="14" t="str"/>
      <x:c r="O36" s="14" t="str"/>
      <x:c r="P36" s="14" t="str"/>
      <x:c r="Q36" s="14" t="str"/>
      <x:c r="R36" s="21" t="str"/>
      <x:c r="S36" s="13" t="str">
        <x:v>https://www.lyondellbasell.com/en/polymers/p/Moplen-HP500N/e8c2d3bb-d271-459f-a439-629a5d85a7da</x:v>
      </x:c>
    </x:row>
    <x:row r="37" ht="50" customHeight="1">
      <x:c r="A37" s="12" t="str">
        <x:v>A33</x:v>
      </x:c>
      <x:c r="B37" s="12" t="str">
        <x:v>PF-RFID-MAT-A01</x:v>
      </x:c>
      <x:c r="C37" s="12" t="str">
        <x:v>读头垫/保护壳</x:v>
      </x:c>
      <x:c r="D37" s="12" t="str">
        <x:v>PA-757</x:v>
      </x:c>
      <x:c r="E37" s="12" t="str">
        <x:v>CUSTOM-MECHANICAL</x:v>
      </x:c>
      <x:c r="F37" s="17" t="n">
        <x:v>1</x:v>
      </x:c>
      <x:c r="G37" s="18" t="str">
        <x:v>S19</x:v>
      </x:c>
      <x:c r="H37" s="12" t="str">
        <x:v>材料已指定；供应商/3D/模具/公差/实际数量与成品资格未闭合</x:v>
      </x:c>
      <x:c r="I37" s="12" t="str">
        <x:v>PA-757当前材料/色母，逐件2D/3D、公差、模具DFM</x:v>
      </x:c>
      <x:c r="J37" s="14" t="str">
        <x:v>未收到</x:v>
      </x:c>
      <x:c r="K37" s="14" t="str">
        <x:v>未执行</x:v>
      </x:c>
      <x:c r="L37" s="14" t="str">
        <x:v>未确认</x:v>
      </x:c>
      <x:c r="M37" s="14" t="str">
        <x:v>未放行</x:v>
      </x:c>
      <x:c r="N37" s="14" t="str"/>
      <x:c r="O37" s="14" t="str"/>
      <x:c r="P37" s="14" t="str"/>
      <x:c r="Q37" s="14" t="str"/>
      <x:c r="R37" s="21" t="str"/>
      <x:c r="S37" s="12" t="str">
        <x:v>https://www.chimeicorp.com/en-US?feature=T10101&amp;material=T10100&amp;page=products&amp;series=T10000</x:v>
      </x:c>
    </x:row>
    <x:row r="38" ht="50" customHeight="1">
      <x:c r="A38" s="13" t="str">
        <x:v>A34</x:v>
      </x:c>
      <x:c r="B38" s="13" t="str">
        <x:v>PF-DISPLAY-WIN-A01</x:v>
      </x:c>
      <x:c r="C38" s="13" t="str">
        <x:v>显示窗</x:v>
      </x:c>
      <x:c r="D38" s="13" t="str">
        <x:v>PMMA clear optical sheet</x:v>
      </x:c>
      <x:c r="E38" s="13" t="str">
        <x:v>CUSTOM-MECHANICAL</x:v>
      </x:c>
      <x:c r="F38" s="19" t="n">
        <x:v>1</x:v>
      </x:c>
      <x:c r="G38" s="20" t="str">
        <x:v>S25</x:v>
      </x:c>
      <x:c r="H38" s="13" t="str">
        <x:v>材料已指定；供应商/3D/模具/公差/实际数量与成品资格未闭合</x:v>
      </x:c>
      <x:c r="I38" s="13" t="str">
        <x:v>PMMA确切供应牌号、可见区/尺寸图、固定方法</x:v>
      </x:c>
      <x:c r="J38" s="14" t="str">
        <x:v>未收到</x:v>
      </x:c>
      <x:c r="K38" s="14" t="str">
        <x:v>未执行</x:v>
      </x:c>
      <x:c r="L38" s="14" t="str">
        <x:v>未确认</x:v>
      </x:c>
      <x:c r="M38" s="14" t="str">
        <x:v>未放行</x:v>
      </x:c>
      <x:c r="N38" s="14" t="str"/>
      <x:c r="O38" s="14" t="str"/>
      <x:c r="P38" s="14" t="str"/>
      <x:c r="Q38" s="14" t="str"/>
      <x:c r="R38" s="21" t="str"/>
      <x:c r="S38" s="13" t="str"/>
    </x:row>
    <x:row r="39" ht="50" customHeight="1">
      <x:c r="A39" s="12" t="str">
        <x:v>A35</x:v>
      </x:c>
      <x:c r="B39" s="12" t="str">
        <x:v>PF-KEYCAP-A01</x:v>
      </x:c>
      <x:c r="C39" s="12" t="str">
        <x:v>外露按键帽</x:v>
      </x:c>
      <x:c r="D39" s="12" t="str">
        <x:v>PA-757</x:v>
      </x:c>
      <x:c r="E39" s="12" t="str">
        <x:v>CUSTOM-MECHANICAL</x:v>
      </x:c>
      <x:c r="F39" s="17" t="n">
        <x:v>2</x:v>
      </x:c>
      <x:c r="G39" s="18" t="str">
        <x:v>S19</x:v>
      </x:c>
      <x:c r="H39" s="12" t="str">
        <x:v>材料已指定；供应商/3D/模具/公差/实际数量与成品资格未闭合</x:v>
      </x:c>
      <x:c r="I39" s="12" t="str">
        <x:v>PA-757当前材料/色母，逐件2D/3D、公差、模具DFM</x:v>
      </x:c>
      <x:c r="J39" s="14" t="str">
        <x:v>未收到</x:v>
      </x:c>
      <x:c r="K39" s="14" t="str">
        <x:v>未执行</x:v>
      </x:c>
      <x:c r="L39" s="14" t="str">
        <x:v>未确认</x:v>
      </x:c>
      <x:c r="M39" s="14" t="str">
        <x:v>未放行</x:v>
      </x:c>
      <x:c r="N39" s="14" t="str"/>
      <x:c r="O39" s="14" t="str"/>
      <x:c r="P39" s="14" t="str"/>
      <x:c r="Q39" s="14" t="str"/>
      <x:c r="R39" s="21" t="str"/>
      <x:c r="S39" s="12" t="str">
        <x:v>https://www.chimeicorp.com/en-US?feature=T10101&amp;material=T10100&amp;page=products&amp;series=T10000</x:v>
      </x:c>
    </x:row>
    <x:row r="40" ht="68" customHeight="1">
      <x:c r="A40" s="13" t="str">
        <x:v>A36</x:v>
      </x:c>
      <x:c r="B40" s="13" t="str">
        <x:v>PF-DRIVE-GEAR-A01</x:v>
      </x:c>
      <x:c r="C40" s="13" t="str">
        <x:v>隔离腔传动件套</x:v>
      </x:c>
      <x:c r="D40" s="13" t="str">
        <x:v>Hostaform C9021</x:v>
      </x:c>
      <x:c r="E40" s="13" t="str">
        <x:v>CUSTOM-MECHANICAL</x:v>
      </x:c>
      <x:c r="F40" s="19" t="n">
        <x:v>1</x:v>
      </x:c>
      <x:c r="G40" s="20" t="str">
        <x:v>S23</x:v>
      </x:c>
      <x:c r="H40" s="13" t="str">
        <x:v>材料已指定；供应商/3D/模具/公差/实际数量与成品资格未闭合</x:v>
      </x:c>
      <x:c r="I40" s="13" t="str">
        <x:v>轴/齿轮/凸轮/联轴器/弹簧/离合和四路触发逐件图/材料</x:v>
      </x:c>
      <x:c r="J40" s="14" t="str">
        <x:v>未收到</x:v>
      </x:c>
      <x:c r="K40" s="14" t="str">
        <x:v>未执行</x:v>
      </x:c>
      <x:c r="L40" s="14" t="str">
        <x:v>未确认</x:v>
      </x:c>
      <x:c r="M40" s="14" t="str">
        <x:v>未放行</x:v>
      </x:c>
      <x:c r="N40" s="14" t="str"/>
      <x:c r="O40" s="14" t="str"/>
      <x:c r="P40" s="14" t="str"/>
      <x:c r="Q40" s="14" t="str"/>
      <x:c r="R40" s="21" t="str"/>
      <x:c r="S40" s="13" t="str">
        <x:v>https://www.celanese.com/-/media/Engineered%20Materials/Files/Product%20Sell%20Sheets/POM-062_HostaformProductManual_EU_EN_0614.pdf</x:v>
      </x:c>
    </x:row>
    <x:row r="41" ht="50" customHeight="1">
      <x:c r="A41" s="12" t="str">
        <x:v>A37</x:v>
      </x:c>
      <x:c r="B41" s="12" t="str">
        <x:v>PF-CODE-ACT-A01</x:v>
      </x:c>
      <x:c r="C41" s="12" t="str">
        <x:v>四个编码传感器触发结构套</x:v>
      </x:c>
      <x:c r="D41" s="12" t="str">
        <x:v>PP levers + encapsulated magnets</x:v>
      </x:c>
      <x:c r="E41" s="12" t="str">
        <x:v>CUSTOM-MECHANICAL</x:v>
      </x:c>
      <x:c r="F41" s="17" t="n">
        <x:v>1</x:v>
      </x:c>
      <x:c r="G41" s="18" t="str">
        <x:v>S23</x:v>
      </x:c>
      <x:c r="H41" s="12" t="str">
        <x:v>动作正常/非端点=RAW_A；到位/夹物/低粮=RAW_B；磁铁退出磁窗才触发；尚缺机构/小板资格</x:v>
      </x:c>
      <x:c r="I41" s="12" t="str">
        <x:v>轴/齿轮/凸轮/联轴器/弹簧/离合和四路触发逐件图/材料</x:v>
      </x:c>
      <x:c r="J41" s="14" t="str">
        <x:v>未收到</x:v>
      </x:c>
      <x:c r="K41" s="14" t="str">
        <x:v>未执行</x:v>
      </x:c>
      <x:c r="L41" s="14" t="str">
        <x:v>未确认</x:v>
      </x:c>
      <x:c r="M41" s="14" t="str">
        <x:v>未放行</x:v>
      </x:c>
      <x:c r="N41" s="14" t="str"/>
      <x:c r="O41" s="14" t="str"/>
      <x:c r="P41" s="14" t="str"/>
      <x:c r="Q41" s="14" t="str"/>
      <x:c r="R41" s="21" t="str"/>
      <x:c r="S41" s="12" t="str"/>
    </x:row>
    <x:row r="42" ht="50" customHeight="1">
      <x:c r="A42" s="13" t="str">
        <x:v>A38</x:v>
      </x:c>
      <x:c r="B42" s="13" t="str">
        <x:v>PF-HOPPER-SEAL-A01</x:v>
      </x:c>
      <x:c r="C42" s="13" t="str">
        <x:v>储粮盖密封圈</x:v>
      </x:c>
      <x:c r="D42" s="13" t="str">
        <x:v>ELASTOSIL LR3003/50 A+B</x:v>
      </x:c>
      <x:c r="E42" s="13" t="str">
        <x:v>CUSTOM-MECHANICAL</x:v>
      </x:c>
      <x:c r="F42" s="19" t="n">
        <x:v>1</x:v>
      </x:c>
      <x:c r="G42" s="20" t="str">
        <x:v>S22</x:v>
      </x:c>
      <x:c r="H42" s="13" t="str">
        <x:v>材料已指定；供应商/3D/模具/公差/实际数量与成品资格未闭合</x:v>
      </x:c>
      <x:c r="I42" s="13" t="str">
        <x:v>LR3003/50 A+B色料、工艺/后处理、硬度和截面图</x:v>
      </x:c>
      <x:c r="J42" s="14" t="str">
        <x:v>未收到</x:v>
      </x:c>
      <x:c r="K42" s="14" t="str">
        <x:v>未执行</x:v>
      </x:c>
      <x:c r="L42" s="14" t="str">
        <x:v>未确认</x:v>
      </x:c>
      <x:c r="M42" s="14" t="str">
        <x:v>未放行</x:v>
      </x:c>
      <x:c r="N42" s="14" t="str"/>
      <x:c r="O42" s="14" t="str"/>
      <x:c r="P42" s="14" t="str"/>
      <x:c r="Q42" s="14" t="str"/>
      <x:c r="R42" s="21" t="str"/>
      <x:c r="S42" s="13" t="str">
        <x:v>https://www.wacker.com/h/medias/6858-EN.pdf</x:v>
      </x:c>
    </x:row>
    <x:row r="43" ht="50" customHeight="1">
      <x:c r="A43" s="12" t="str">
        <x:v>A39</x:v>
      </x:c>
      <x:c r="B43" s="12" t="str">
        <x:v>PF-LID-EDGE-A01</x:v>
      </x:c>
      <x:c r="C43" s="12" t="str">
        <x:v>防夹柔性边</x:v>
      </x:c>
      <x:c r="D43" s="12" t="str">
        <x:v>ELASTOSIL LR3003/50 A+B</x:v>
      </x:c>
      <x:c r="E43" s="12" t="str">
        <x:v>CUSTOM-MECHANICAL</x:v>
      </x:c>
      <x:c r="F43" s="17" t="n">
        <x:v>1</x:v>
      </x:c>
      <x:c r="G43" s="18" t="str">
        <x:v>S22</x:v>
      </x:c>
      <x:c r="H43" s="12" t="str">
        <x:v>材料已指定；供应商/3D/模具/公差/实际数量与成品资格未闭合</x:v>
      </x:c>
      <x:c r="I43" s="12" t="str">
        <x:v>LR3003/50 A+B色料、工艺/后处理、硬度和截面图</x:v>
      </x:c>
      <x:c r="J43" s="14" t="str">
        <x:v>未收到</x:v>
      </x:c>
      <x:c r="K43" s="14" t="str">
        <x:v>未执行</x:v>
      </x:c>
      <x:c r="L43" s="14" t="str">
        <x:v>未确认</x:v>
      </x:c>
      <x:c r="M43" s="14" t="str">
        <x:v>未放行</x:v>
      </x:c>
      <x:c r="N43" s="14" t="str"/>
      <x:c r="O43" s="14" t="str"/>
      <x:c r="P43" s="14" t="str"/>
      <x:c r="Q43" s="14" t="str"/>
      <x:c r="R43" s="21" t="str"/>
      <x:c r="S43" s="12" t="str">
        <x:v>https://www.wacker.com/h/medias/6858-EN.pdf</x:v>
      </x:c>
    </x:row>
    <x:row r="44" ht="50" customHeight="1">
      <x:c r="A44" s="13" t="str">
        <x:v>A40</x:v>
      </x:c>
      <x:c r="B44" s="13" t="str">
        <x:v>PF-FOOT-A01</x:v>
      </x:c>
      <x:c r="C44" s="13" t="str">
        <x:v>防滑脚垫</x:v>
      </x:c>
      <x:c r="D44" s="13" t="str">
        <x:v>ELASTOSIL LR3003/50 A+B</x:v>
      </x:c>
      <x:c r="E44" s="13" t="str">
        <x:v>CUSTOM-MECHANICAL</x:v>
      </x:c>
      <x:c r="F44" s="19" t="n">
        <x:v>4</x:v>
      </x:c>
      <x:c r="G44" s="20" t="str">
        <x:v>S22</x:v>
      </x:c>
      <x:c r="H44" s="13" t="str">
        <x:v>材料已指定；供应商/3D/模具/公差/实际数量与成品资格未闭合</x:v>
      </x:c>
      <x:c r="I44" s="13" t="str">
        <x:v>LR3003/50 A+B色料、工艺/后处理、硬度和截面图</x:v>
      </x:c>
      <x:c r="J44" s="14" t="str">
        <x:v>未收到</x:v>
      </x:c>
      <x:c r="K44" s="14" t="str">
        <x:v>未执行</x:v>
      </x:c>
      <x:c r="L44" s="14" t="str">
        <x:v>未确认</x:v>
      </x:c>
      <x:c r="M44" s="14" t="str">
        <x:v>未放行</x:v>
      </x:c>
      <x:c r="N44" s="14" t="str"/>
      <x:c r="O44" s="14" t="str"/>
      <x:c r="P44" s="14" t="str"/>
      <x:c r="Q44" s="14" t="str"/>
      <x:c r="R44" s="21" t="str"/>
      <x:c r="S44" s="13" t="str">
        <x:v>https://www.wacker.com/h/medias/6858-EN.pdf</x:v>
      </x:c>
    </x:row>
    <x:row r="45" ht="50" customHeight="1">
      <x:c r="A45" s="12" t="str">
        <x:v>A41</x:v>
      </x:c>
      <x:c r="B45" s="12" t="str">
        <x:v>PF-FASTENER-KIT-A01</x:v>
      </x:c>
      <x:c r="C45" s="12" t="str">
        <x:v>紧固与应力释放套</x:v>
      </x:c>
      <x:c r="D45" s="12" t="str">
        <x:v>A2 stainless screws + insulated clamps</x:v>
      </x:c>
      <x:c r="E45" s="12" t="str">
        <x:v>CUSTOM-MECHANICAL</x:v>
      </x:c>
      <x:c r="F45" s="17" t="n">
        <x:v>1</x:v>
      </x:c>
      <x:c r="G45" s="18" t="str">
        <x:v>S24</x:v>
      </x:c>
      <x:c r="H45" s="12" t="str">
        <x:v>材料已指定；供应商/3D/模具/公差/实际数量与成品资格未闭合</x:v>
      </x:c>
      <x:c r="I45" s="12" t="str">
        <x:v>螺钉/轴/弹簧/线夹/衬套/胶或扎带具体SKU、数量及扭矩图</x:v>
      </x:c>
      <x:c r="J45" s="14" t="str">
        <x:v>未收到</x:v>
      </x:c>
      <x:c r="K45" s="14" t="str">
        <x:v>未执行</x:v>
      </x:c>
      <x:c r="L45" s="14" t="str">
        <x:v>未确认</x:v>
      </x:c>
      <x:c r="M45" s="14" t="str">
        <x:v>未放行</x:v>
      </x:c>
      <x:c r="N45" s="14" t="str"/>
      <x:c r="O45" s="14" t="str"/>
      <x:c r="P45" s="14" t="str"/>
      <x:c r="Q45" s="14" t="str"/>
      <x:c r="R45" s="21" t="str"/>
      <x:c r="S45" s="12" t="str"/>
    </x:row>
    <x:row r="46" ht="48" customHeight="1">
      <x:c r="A46" s="13" t="str">
        <x:v>A42</x:v>
      </x:c>
      <x:c r="B46" s="13" t="str">
        <x:v>PF-MAG-D32</x:v>
      </x:c>
      <x:c r="C46" s="13" t="str">
        <x:v>传感器/反馈磁铁</x:v>
      </x:c>
      <x:c r="D46" s="13" t="str">
        <x:v>D32</x:v>
      </x:c>
      <x:c r="E46" s="13" t="str">
        <x:v>CATALOG</x:v>
      </x:c>
      <x:c r="F46" s="19" t="n">
        <x:v>5</x:v>
      </x:c>
      <x:c r="G46" s="20" t="str">
        <x:v>S12</x:v>
      </x:c>
      <x:c r="H46" s="13" t="str">
        <x:v>磁极/位置/保留力/互扰与可吞咽风险控制须实物资格</x:v>
      </x:c>
      <x:c r="I46" s="13" t="str">
        <x:v>D32 N42尺寸/磁极/镀层批次、永久机械留置图</x:v>
      </x:c>
      <x:c r="J46" s="14" t="str">
        <x:v>未收到</x:v>
      </x:c>
      <x:c r="K46" s="14" t="str">
        <x:v>未执行</x:v>
      </x:c>
      <x:c r="L46" s="14" t="str">
        <x:v>未确认</x:v>
      </x:c>
      <x:c r="M46" s="14" t="str">
        <x:v>未放行</x:v>
      </x:c>
      <x:c r="N46" s="14" t="str"/>
      <x:c r="O46" s="14" t="str"/>
      <x:c r="P46" s="14" t="str"/>
      <x:c r="Q46" s="14" t="str"/>
      <x:c r="R46" s="21" t="str"/>
      <x:c r="S46" s="13" t="str">
        <x:v>https://www.kjmagnetics.com/d32-neodymium-disc-magnet</x:v>
      </x:c>
    </x:row>
    <x:row r="47" ht="50" customHeight="1">
      <x:c r="A47" s="12" t="str">
        <x:v>A43</x:v>
      </x:c>
      <x:c r="B47" s="12" t="str">
        <x:v>PF-DESIC-A01</x:v>
      </x:c>
      <x:c r="C47" s="12" t="str">
        <x:v>干燥剂组件</x:v>
      </x:c>
      <x:c r="D47" s="12" t="str">
        <x:v>20g non-indicating silica gel / sealed breathable sachet</x:v>
      </x:c>
      <x:c r="E47" s="12" t="str">
        <x:v>CUSTOM-CONSUMABLE</x:v>
      </x:c>
      <x:c r="F47" s="17" t="n">
        <x:v>1</x:v>
      </x:c>
      <x:c r="G47" s="18" t="str">
        <x:v>S26</x:v>
      </x:c>
      <x:c r="H47" s="12" t="str">
        <x:v>20g为设计目标；包材/吸附容量/迁移/完整性/实际更换寿命未资格</x:v>
      </x:c>
      <x:c r="I47" s="12" t="str">
        <x:v>20g非指示硅胶、袋材/封口/漏粉、实际吸附条件与批次</x:v>
      </x:c>
      <x:c r="J47" s="14" t="str">
        <x:v>未收到</x:v>
      </x:c>
      <x:c r="K47" s="14" t="str">
        <x:v>未执行</x:v>
      </x:c>
      <x:c r="L47" s="14" t="str">
        <x:v>未确认</x:v>
      </x:c>
      <x:c r="M47" s="14" t="str">
        <x:v>未放行</x:v>
      </x:c>
      <x:c r="N47" s="14" t="str"/>
      <x:c r="O47" s="14" t="str"/>
      <x:c r="P47" s="14" t="str"/>
      <x:c r="Q47" s="14" t="str"/>
      <x:c r="R47" s="21" t="str"/>
      <x:c r="S47" s="12" t="str"/>
    </x:row>
    <x:row r="48" ht="50" customHeight="1">
      <x:c r="A48" s="13" t="str">
        <x:v>A44</x:v>
      </x:c>
      <x:c r="B48" s="13" t="str">
        <x:v>PF-PACK-KIT-US-A01</x:v>
      </x:c>
      <x:c r="C48" s="13" t="str">
        <x:v>美国版包装/标识套</x:v>
      </x:c>
      <x:c r="D48" s="13" t="str">
        <x:v>corrugated carton + moulded pulp + English documentation</x:v>
      </x:c>
      <x:c r="E48" s="13" t="str">
        <x:v>CUSTOM-PACKAGING</x:v>
      </x:c>
      <x:c r="F48" s="19" t="n">
        <x:v>1</x:v>
      </x:c>
      <x:c r="G48" s="20" t="str">
        <x:v>S27</x:v>
      </x:c>
      <x:c r="H48" s="13" t="str">
        <x:v>印刷稿/条码/额定值/无线标识/运输跌落及纸箱尺寸未冻结</x:v>
      </x:c>
      <x:c r="I48" s="13" t="str">
        <x:v>箱/纸浆托/袋/英文Manual与QSG/保修卡/追溯标签受控稿</x:v>
      </x:c>
      <x:c r="J48" s="14" t="str">
        <x:v>未收到</x:v>
      </x:c>
      <x:c r="K48" s="14" t="str">
        <x:v>未执行</x:v>
      </x:c>
      <x:c r="L48" s="14" t="str">
        <x:v>未确认</x:v>
      </x:c>
      <x:c r="M48" s="14" t="str">
        <x:v>未放行</x:v>
      </x:c>
      <x:c r="N48" s="14" t="str"/>
      <x:c r="O48" s="14" t="str"/>
      <x:c r="P48" s="14" t="str"/>
      <x:c r="Q48" s="14" t="str"/>
      <x:c r="R48" s="21" t="str"/>
      <x:c r="S48" s="13" t="str"/>
    </x:row>
  </x:sheetData>
  <x:dataValidations count="4">
    <x:dataValidation type="list" sqref="J5:J48">
      <x:formula1>"未收到,核对中,已确认,拒绝"</x:formula1>
    </x:dataValidation>
    <x:dataValidation type="list" sqref="K5:K48">
      <x:formula1>"未执行,通过,不通过,待补测"</x:formula1>
    </x:dataValidation>
    <x:dataValidation type="list" sqref="L5:L48">
      <x:formula1>"未确认,已确认,缺货,暂停"</x:formula1>
    </x:dataValidation>
    <x:dataValidation type="list" sqref="M5:M48">
      <x:formula1>"未放行,已批准,拒绝"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92734b4318465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" hidden="0" customWidth="1"/>
    <x:col min="2" max="2" width="23.329999923706055" hidden="0" customWidth="1"/>
    <x:col min="3" max="3" width="10.5600004196167" hidden="0" customWidth="1"/>
    <x:col min="4" max="4" width="29.440000534057617" hidden="0" customWidth="1"/>
    <x:col min="5" max="5" width="47.779998779296875" hidden="0" customWidth="1"/>
    <x:col min="6" max="6" width="49.439998626708984" hidden="0" customWidth="1"/>
    <x:col min="7" max="7" width="50.560001373291016" hidden="0" customWidth="1"/>
    <x:col min="8" max="8" width="45.560001373291016" hidden="0" customWidth="1"/>
    <x:col min="9" max="9" width="17.780000686645508" hidden="0" customWidth="1"/>
    <x:col min="10" max="10" width="11.670000076293945" hidden="0" customWidth="1"/>
    <x:col min="11" max="11" width="27.780000686645508" hidden="0" customWidth="1"/>
    <x:col min="12" max="12" width="19.440000534057617" hidden="0" customWidth="1"/>
    <x:col min="13" max="13" width="13.329999923706055" hidden="0" customWidth="1"/>
    <x:col min="14" max="14" width="13.890000343322754" hidden="0" customWidth="1"/>
  </x:cols>
  <x:sheetData>
    <x:row r="1" ht="26" customHeight="1">
      <x:c r="A1" s="3" t="str">
        <x:v>送样验收计划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5" t="str">
        <x:v>27组；样件数量为初始工程建议，不是订单或可靠性统计样本。未冻结的限值不能据此判为通过。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8" customHeight="1">
      <x:c r="A4" s="10" t="str">
        <x:v>计划</x:v>
      </x:c>
      <x:c r="B4" s="10" t="str">
        <x:v>对象</x:v>
      </x:c>
      <x:c r="C4" s="10" t="str">
        <x:v>建议数量</x:v>
      </x:c>
      <x:c r="D4" s="10" t="str">
        <x:v>数量说明</x:v>
      </x:c>
      <x:c r="E4" s="10" t="str">
        <x:v>供应商文件</x:v>
      </x:c>
      <x:c r="F4" s="10" t="str">
        <x:v>验收方法</x:v>
      </x:c>
      <x:c r="G4" s="10" t="str">
        <x:v>判定条件</x:v>
      </x:c>
      <x:c r="H4" s="10" t="str">
        <x:v>送样前置与缺口</x:v>
      </x:c>
      <x:c r="I4" s="10" t="str">
        <x:v>资料ID</x:v>
      </x:c>
      <x:c r="J4" s="10" t="str">
        <x:v>执行状态</x:v>
      </x:c>
      <x:c r="K4" s="10" t="str">
        <x:v>实际结果</x:v>
      </x:c>
      <x:c r="L4" s="10" t="str">
        <x:v>证据编号</x:v>
      </x:c>
      <x:c r="M4" s="10" t="str">
        <x:v>审核人</x:v>
      </x:c>
      <x:c r="N4" s="10" t="str">
        <x:v>审核日期</x:v>
      </x:c>
    </x:row>
    <x:row r="5" ht="50" customHeight="1">
      <x:c r="A5" s="12" t="str">
        <x:v>S01</x:v>
      </x:c>
      <x:c r="B5" s="12" t="str">
        <x:v>美国适配器</x:v>
      </x:c>
      <x:c r="C5" s="15" t="n">
        <x:v>5</x:v>
      </x:c>
      <x:c r="D5" s="12" t="str">
        <x:v>每台EVT一只</x:v>
      </x:c>
      <x:c r="E5" s="12" t="str">
        <x:v>型号/白色后缀、当前覆盖证书、铭牌、输出曲线、MOQ</x:v>
      </x:c>
      <x:c r="F5" s="12" t="str">
        <x:v>电子负载与示波器；90/115/264Vac，0/25/45°C，空载至1A，结合整机峰值</x:v>
      </x:c>
      <x:c r="G5" s="12" t="str">
        <x:v>厂家额定5V±5%/1A；纹波按厂家测法&lt;=200mVpp；整机掉电/复位/过热零发生；5W裕量另测</x:v>
      </x:c>
      <x:c r="H5" s="12" t="str">
        <x:v>先定电源/并发预算；缺峰值裕量时不能放行</x:v>
      </x:c>
      <x:c r="I5" s="12" t="str">
        <x:v>ADAPT-DS;UL-PH</x:v>
      </x:c>
      <x:c r="J5" s="14" t="str">
        <x:v>未执行</x:v>
      </x:c>
      <x:c r="K5" s="14" t="str"/>
      <x:c r="L5" s="14" t="str"/>
      <x:c r="M5" s="14" t="str"/>
      <x:c r="N5" s="14" t="str"/>
    </x:row>
    <x:row r="6" ht="50" customHeight="1">
      <x:c r="A6" s="13" t="str">
        <x:v>S02</x:v>
      </x:c>
      <x:c r="B6" s="13" t="str">
        <x:v>USB电源线</x:v>
      </x:c>
      <x:c r="C6" s="16" t="n">
        <x:v>10</x:v>
      </x:c>
      <x:c r="D6" s="13" t="str">
        <x:v>5装机+5压降/弯折对照</x:v>
      </x:c>
      <x:c r="E6" s="13" t="str">
        <x:v>导体截面/材质、全温回路电阻、CC配置、USB结构和线缆承认图</x:v>
      </x:c>
      <x:c r="F6" s="13" t="str">
        <x:v>四线法测VBUS/GND回路；1A在0/25/45°C记录两端电压；C插头两方向及弯折复测</x:v>
      </x:c>
      <x:c r="G6" s="13" t="str">
        <x:v>含两端接触回路&lt;=0.20Ω为本设计目标；最低输入满足电源ECO；未达标改20AWG方案</x:v>
      </x:c>
      <x:c r="H6" s="13" t="str">
        <x:v>28AWG候选未证明压降合格；替代不得仅凭3A目录额定</x:v>
      </x:c>
      <x:c r="I6" s="13" t="str">
        <x:v>CABLE;CABLE-NC</x:v>
      </x:c>
      <x:c r="J6" s="14" t="str">
        <x:v>未执行</x:v>
      </x:c>
      <x:c r="K6" s="14" t="str"/>
      <x:c r="L6" s="14" t="str"/>
      <x:c r="M6" s="14" t="str"/>
      <x:c r="N6" s="14" t="str"/>
    </x:row>
    <x:row r="7" ht="50" customHeight="1">
      <x:c r="A7" s="12" t="str">
        <x:v>S03</x:v>
      </x:c>
      <x:c r="B7" s="12" t="str">
        <x:v>D电池仓</x:v>
      </x:c>
      <x:c r="C7" s="15" t="n">
        <x:v>5</x:v>
      </x:c>
      <x:c r="D7" s="12" t="str">
        <x:v>每台EVT一套</x:v>
      </x:c>
      <x:c r="E7" s="12" t="str">
        <x:v>BH3DL承认尺寸/焊片/极性、触点材质、接触电阻；E95曲线</x:v>
      </x:c>
      <x:c r="F7" s="12" t="str">
        <x:v>用三节D及电池模拟器，标记极性；从新电池到截止点加马达/读头负载并切换USB</x:v>
      </x:c>
      <x:c r="G7" s="12" t="str">
        <x:v>无反充、错误极性造成损伤、切换复位或接触过热；实际截止点及峰值电阻由电源预算冻结</x:v>
      </x:c>
      <x:c r="H7" s="12" t="str">
        <x:v>电池E95不随箱；备用Wi-Fi/运动行为需最终固件</x:v>
      </x:c>
      <x:c r="I7" s="12" t="str">
        <x:v>HOLDER;BAT</x:v>
      </x:c>
      <x:c r="J7" s="14" t="str">
        <x:v>未执行</x:v>
      </x:c>
      <x:c r="K7" s="14" t="str"/>
      <x:c r="L7" s="14" t="str"/>
      <x:c r="M7" s="14" t="str"/>
      <x:c r="N7" s="14" t="str"/>
    </x:row>
    <x:row r="8" ht="50" customHeight="1">
      <x:c r="A8" s="13" t="str">
        <x:v>S04</x:v>
      </x:c>
      <x:c r="B8" s="13" t="str">
        <x:v>出粮电机</x:v>
      </x:c>
      <x:c r="C8" s="16" t="n">
        <x:v>10</x:v>
      </x:c>
      <x:c r="D8" s="13" t="str">
        <x:v>5装机+5曲线/磨损对照</x:v>
      </x:c>
      <x:c r="E8" s="13" t="str">
        <x:v>6V/A12/100:1完整厂家代码；轴端/后轴图、电刷/EMI及低压曲线</x:v>
      </x:c>
      <x:c r="F8" s="13" t="str">
        <x:v>3.0/3.6/4.5/5.25V双向测启动力矩、转速、电流；再用最终转子和代表粮型测试</x:v>
      </x:c>
      <x:c r="G8" s="13" t="str">
        <x:v>厂家6V目录65rpm/0.4kgf.cm/堵转0.2A仅基线；实际最低VM全负载可起动；扭矩/寿命限值待结构冻结</x:v>
      </x:c>
      <x:c r="H8" s="13" t="str">
        <x:v>不得换A06；不得把6V额定直接当3V工作保证</x:v>
      </x:c>
      <x:c r="I8" s="13" t="str">
        <x:v>MOTOR</x:v>
      </x:c>
      <x:c r="J8" s="14" t="str">
        <x:v>未执行</x:v>
      </x:c>
      <x:c r="K8" s="14" t="str"/>
      <x:c r="L8" s="14" t="str"/>
      <x:c r="M8" s="14" t="str"/>
      <x:c r="N8" s="14" t="str"/>
    </x:row>
    <x:row r="9" ht="50" customHeight="1">
      <x:c r="A9" s="12" t="str">
        <x:v>S05</x:v>
      </x:c>
      <x:c r="B9" s="12" t="str">
        <x:v>碗盖电机</x:v>
      </x:c>
      <x:c r="C9" s="15" t="n">
        <x:v>10</x:v>
      </x:c>
      <x:c r="D9" s="12" t="str">
        <x:v>5装机+5夹力/磨损对照</x:v>
      </x:c>
      <x:c r="E9" s="12" t="str">
        <x:v>6V/A12/210:1完整厂家代码及输出/后轴、寿命、低压曲线</x:v>
      </x:c>
      <x:c r="F9" s="12" t="str">
        <x:v>同电压点测最终盖轨迹，端点、夹物、离合、反向恢复；堵转用限流/限时夹具</x:v>
      </x:c>
      <x:c r="G9" s="12" t="str">
        <x:v>6V目录30rpm/0.8kgf.cm/堵转0.2A仅基线；开闭时间/最大夹力/响应限值必须先冻结</x:v>
      </x:c>
      <x:c r="H9" s="12" t="str">
        <x:v>目前硬件PINCH锁断，不能直接宣称已具自动回退</x:v>
      </x:c>
      <x:c r="I9" s="12" t="str">
        <x:v>MOTOR</x:v>
      </x:c>
      <x:c r="J9" s="14" t="str">
        <x:v>未执行</x:v>
      </x:c>
      <x:c r="K9" s="14" t="str"/>
      <x:c r="L9" s="14" t="str"/>
      <x:c r="M9" s="14" t="str"/>
      <x:c r="N9" s="14" t="str"/>
    </x:row>
    <x:row r="10" ht="48" customHeight="1">
      <x:c r="A10" s="13" t="str">
        <x:v>S06</x:v>
      </x:c>
      <x:c r="B10" s="13" t="str">
        <x:v>OLED显示</x:v>
      </x:c>
      <x:c r="C10" s="16" t="n">
        <x:v>5</x:v>
      </x:c>
      <x:c r="D10" s="13" t="str">
        <x:v>每台EVT一块</x:v>
      </x:c>
      <x:c r="E10" s="13" t="str">
        <x:v>SKU14657硬件版本、电路图、地址/上拉/RESET、焊接端定义</x:v>
      </x:c>
      <x:c r="F10" s="13" t="str">
        <x:v>3.3V上电，逐标签连SCL/SDA；掉电/欠压/总线恢复和可视区测试</x:v>
      </x:c>
      <x:c r="G10" s="13" t="str">
        <x:v>无5V上拉；确认地址与局部复位；最终驱动/窗口全字符可读</x:v>
      </x:c>
      <x:c r="H10" s="13" t="str">
        <x:v>主板针序SCL/SDA与模块排针标签可能不相同</x:v>
      </x:c>
      <x:c r="I10" s="13" t="str">
        <x:v>OLED</x:v>
      </x:c>
      <x:c r="J10" s="14" t="str">
        <x:v>未执行</x:v>
      </x:c>
      <x:c r="K10" s="14" t="str"/>
      <x:c r="L10" s="14" t="str"/>
      <x:c r="M10" s="14" t="str"/>
      <x:c r="N10" s="14" t="str"/>
    </x:row>
    <x:row r="11" ht="50" customHeight="1">
      <x:c r="A11" s="12" t="str">
        <x:v>S07</x:v>
      </x:c>
      <x:c r="B11" s="12" t="str">
        <x:v>扬声器</x:v>
      </x:c>
      <x:c r="C11" s="15" t="n">
        <x:v>5</x:v>
      </x:c>
      <x:c r="D11" s="12" t="str">
        <x:v>每台EVT一只</x:v>
      </x:c>
      <x:c r="E11" s="12" t="str">
        <x:v>CDS-25148-L100承认图、阻抗/功率/频响及100mm原线</x:v>
      </x:c>
      <x:c r="F11" s="12" t="str">
        <x:v>8Ω负载核实，BTL隔离测量功率/温升/失真；最终声腔试听</x:v>
      </x:c>
      <x:c r="G11" s="12" t="str">
        <x:v>RMS电功率&lt;=1.5W目录额定；两端均不得接地；音频限幅随固件冻结</x:v>
      </x:c>
      <x:c r="H11" s="12" t="str">
        <x:v>普通示波器地夹不能直接短接BTL输出</x:v>
      </x:c>
      <x:c r="I11" s="12" t="str">
        <x:v>SPK</x:v>
      </x:c>
      <x:c r="J11" s="14" t="str">
        <x:v>未执行</x:v>
      </x:c>
      <x:c r="K11" s="14" t="str"/>
      <x:c r="L11" s="14" t="str"/>
      <x:c r="M11" s="14" t="str"/>
      <x:c r="N11" s="14" t="str"/>
    </x:row>
    <x:row r="12" ht="50" customHeight="1">
      <x:c r="A12" s="13" t="str">
        <x:v>S08</x:v>
      </x:c>
      <x:c r="B12" s="13" t="str">
        <x:v>标签inlay</x:v>
      </x:c>
      <x:c r="C12" s="16" t="n">
        <x:v>20</x:v>
      </x:c>
      <x:c r="D12" s="13" t="str">
        <x:v>5装机+15姿态/批次/封装对照</x:v>
      </x:c>
      <x:c r="E12" s="13" t="str">
        <x:v>LA1PADNX9025现行修订、NTAG224 DNA芯片修订、UID/批次及个人化流程</x:v>
      </x:c>
      <x:c r="F12" s="13" t="str">
        <x:v>自有绑定/认证/撤销；封装前后以最终读头/金属碗测位置姿态和邻机误读</x:v>
      </x:c>
      <x:c r="G12" s="13" t="str">
        <x:v>授权标签在冻结读区可靠识别；未绑定/撤销/其他标签不开盖；数值读区待3D及RF冻结</x:v>
      </x:c>
      <x:c r="H12" s="13" t="str">
        <x:v>2022资料需当前承认；20个样件不证明寿命/可靠率</x:v>
      </x:c>
      <x:c r="I12" s="13" t="str">
        <x:v>INLAY;TAG-IC</x:v>
      </x:c>
      <x:c r="J12" s="14" t="str">
        <x:v>未执行</x:v>
      </x:c>
      <x:c r="K12" s="14" t="str"/>
      <x:c r="L12" s="14" t="str"/>
      <x:c r="M12" s="14" t="str"/>
      <x:c r="N12" s="14" t="str"/>
    </x:row>
    <x:row r="13" ht="50" customHeight="1">
      <x:c r="A13" s="12" t="str">
        <x:v>S09</x:v>
      </x:c>
      <x:c r="B13" s="12" t="str">
        <x:v>标签胶囊与项圈</x:v>
      </x:c>
      <x:c r="C13" s="15" t="n">
        <x:v>10</x:v>
      </x:c>
      <x:c r="D13" s="12" t="str">
        <x:v>5装机+5固定/环境对照</x:v>
      </x:c>
      <x:c r="E13" s="12" t="str">
        <x:v>逐件图纸、扣/调节件型号、脱离力窗口、织带/色料、封装工艺</x:v>
      </x:c>
      <x:c r="F13" s="12" t="str">
        <x:v>质量/尺寸、拉脱/脱离力、磨损/湿擦及固定套留置；封装后重测RF</x:v>
      </x:c>
      <x:c r="G13" s="12" t="str">
        <x:v>目标OD28mm/厚&lt;=4mm/质量&lt;=5g；脱离力及咬合/固定载荷先冻结后验收</x:v>
      </x:c>
      <x:c r="H13" s="12" t="str">
        <x:v>扣件和胶囊CAD未冻结；材料名称不等于成品资格</x:v>
      </x:c>
      <x:c r="I13" s="12" t="str">
        <x:v>INLAY;PP</x:v>
      </x:c>
      <x:c r="J13" s="14" t="str">
        <x:v>未执行</x:v>
      </x:c>
      <x:c r="K13" s="14" t="str"/>
      <x:c r="L13" s="14" t="str"/>
      <x:c r="M13" s="14" t="str"/>
      <x:c r="N13" s="14" t="str"/>
    </x:row>
    <x:row r="14" ht="50" customHeight="1">
      <x:c r="A14" s="13" t="str">
        <x:v>S10</x:v>
      </x:c>
      <x:c r="B14" s="13" t="str">
        <x:v>四路电阻编码组件</x:v>
      </x:c>
      <x:c r="C14" s="16" t="n">
        <x:v>20</x:v>
      </x:c>
      <x:c r="D14" s="13" t="str">
        <x:v>OPEN/CLOSED/PINCH/FOOD各5套</x:v>
      </x:c>
      <x:c r="E14" s="13" t="str">
        <x:v>小板图、5.6k/10k±1%、NO磁簧15..20AT、动作机构与永固磁铁图</x:v>
      </x:c>
      <x:c r="F14" s="13" t="str">
        <x:v>电阻/电压两态及断短路；先不接电机读GPIO，再以最终机构做动作/释放/迟滞</x:v>
      </x:c>
      <x:c r="G14" s="13" t="str">
        <x:v>RAW_A=接点闭合/允许或正常；RAW_B=接点断开/端点或异常；故障均使WIRING_HEALTH_N低</x:v>
      </x:c>
      <x:c r="H14" s="13" t="str">
        <x:v>OPEN/CLOSED到位必须断开；不得到位吸合；小板未释放</x:v>
      </x:c>
      <x:c r="I14" s="13" t="str">
        <x:v>REED;CMP-J</x:v>
      </x:c>
      <x:c r="J14" s="14" t="str">
        <x:v>未执行</x:v>
      </x:c>
      <x:c r="K14" s="14" t="str"/>
      <x:c r="L14" s="14" t="str"/>
      <x:c r="M14" s="14" t="str"/>
      <x:c r="N14" s="14" t="str"/>
    </x:row>
    <x:row r="15" ht="50" customHeight="1">
      <x:c r="A15" s="12" t="str">
        <x:v>S11</x:v>
      </x:c>
      <x:c r="B15" s="12" t="str">
        <x:v>出粮霍尔组件</x:v>
      </x:c>
      <x:c r="C15" s="15" t="n">
        <x:v>5</x:v>
      </x:c>
      <x:c r="D15" s="12" t="str">
        <x:v>每台EVT一块</x:v>
      </x:c>
      <x:c r="E15" s="12" t="str">
        <x:v>DRV5033AJQDBZR完整代码/封装、B3B针序、小板和磁铁/轴端图</x:v>
      </x:c>
      <x:c r="F15" s="12" t="str">
        <x:v>3.3V去耦/开漏上拉、触发/释放磁窗；在低速/停转/换向/PWM噪声下数脉冲</x:v>
      </x:c>
      <x:c r="G15" s="12" t="str">
        <x:v>DBZ1=VCC/2=OUT/3=GND；无5V上拉；脉冲与转子实际转角/份量一致</x:v>
      </x:c>
      <x:c r="H15" s="12" t="str">
        <x:v>数据表电流不等于实际读数；每圈脉冲及磁窗未冻结</x:v>
      </x:c>
      <x:c r="I15" s="12" t="str">
        <x:v>HALL</x:v>
      </x:c>
      <x:c r="J15" s="14" t="str">
        <x:v>未执行</x:v>
      </x:c>
      <x:c r="K15" s="14" t="str"/>
      <x:c r="L15" s="14" t="str"/>
      <x:c r="M15" s="14" t="str"/>
      <x:c r="N15" s="14" t="str"/>
    </x:row>
    <x:row r="16" ht="50" customHeight="1">
      <x:c r="A16" s="13" t="str">
        <x:v>S12</x:v>
      </x:c>
      <x:c r="B16" s="13" t="str">
        <x:v>五颗磁铁</x:v>
      </x:c>
      <x:c r="C16" s="16" t="n">
        <x:v>35</x:v>
      </x:c>
      <x:c r="D16" s="13" t="str">
        <x:v>5套装机+2套工艺对照</x:v>
      </x:c>
      <x:c r="E16" s="13" t="str">
        <x:v>D32 N42尺寸/磁极/镀层批次、永久机械留置图</x:v>
      </x:c>
      <x:c r="F16" s="13" t="str">
        <x:v>磁极/位置、触发范围和相邻磁铁互扰；装配留置/脱落工艺检查</x:v>
      </x:c>
      <x:c r="G16" s="13" t="str">
        <x:v>每套当前5颗；磁窗、留置载荷/工艺先冻结；无可脱落磁铁进入粮路</x:v>
      </x:c>
      <x:c r="H16" s="13" t="str">
        <x:v>D32常温目录参数不证明动作距离和成品留置</x:v>
      </x:c>
      <x:c r="I16" s="13" t="str">
        <x:v>MAG</x:v>
      </x:c>
      <x:c r="J16" s="14" t="str">
        <x:v>未执行</x:v>
      </x:c>
      <x:c r="K16" s="14" t="str"/>
      <x:c r="L16" s="14" t="str"/>
      <x:c r="M16" s="14" t="str"/>
      <x:c r="N16" s="14" t="str"/>
    </x:row>
    <x:row r="17" ht="50" customHeight="1">
      <x:c r="A17" s="12" t="str">
        <x:v>S13</x:v>
      </x:c>
      <x:c r="B17" s="12" t="str">
        <x:v>十一条线束</x:v>
      </x:c>
      <x:c r="C17" s="15" t="n">
        <x:v>10</x:v>
      </x:c>
      <x:c r="D17" s="12" t="str">
        <x:v>10套，每套11条</x:v>
      </x:c>
      <x:c r="E17" s="12" t="str">
        <x:v>逐针/端头/线长图，原线供应商与UL文件、压接高度/拉力限值</x:v>
      </x:c>
      <x:c r="F17" s="12" t="str">
        <x:v>逐针导通/短路检查；PH端子压接截面与拉力；装机路由、弯折/振动和错插检查</x:v>
      </x:c>
      <x:c r="G17" s="12" t="str">
        <x:v>与33针表完全相同；每台54 PH端子；已签回长度/压接窗口内；禁止用途互插</x:v>
      </x:c>
      <x:c r="H17" s="12" t="str">
        <x:v>PH2摩擦保持；未冻结路径/防错时不批准</x:v>
      </x:c>
      <x:c r="I17" s="12" t="str">
        <x:v>JST-PH</x:v>
      </x:c>
      <x:c r="J17" s="14" t="str">
        <x:v>未执行</x:v>
      </x:c>
      <x:c r="K17" s="14" t="str"/>
      <x:c r="L17" s="14" t="str"/>
      <x:c r="M17" s="14" t="str"/>
      <x:c r="N17" s="14" t="str"/>
    </x:row>
    <x:row r="18" ht="50" customHeight="1">
      <x:c r="A18" s="13" t="str">
        <x:v>S14</x:v>
      </x:c>
      <x:c r="B18" s="13" t="str">
        <x:v>普通电子料</x:v>
      </x:c>
      <x:c r="C18" s="16"/>
      <x:c r="D18" s="13" t="str">
        <x:v>5套装配×1.2，按每种料需求展开</x:v>
      </x:c>
      <x:c r="E18" s="13" t="str">
        <x:v>完整MPN/包装、现行datasheet、CoC/批次/PCN、端头镀层/焊接条件</x:v>
      </x:c>
      <x:c r="F18" s="13" t="str">
        <x:v>IQC标识、尺寸和阻容抽测；最终BOM/CAD一致性与SMT首件</x:v>
      </x:c>
      <x:c r="G18" s="13" t="str">
        <x:v>阻容名义值/精度一致；有批次/授权追溯；偏压/工作功率件转S15/S16</x:v>
      </x:c>
      <x:c r="H18" s="13" t="str">
        <x:v>系列规则构成的料号仍要确认订单有效性</x:v>
      </x:c>
      <x:c r="I18" s="13" t="str">
        <x:v>RC;RT</x:v>
      </x:c>
      <x:c r="J18" s="14" t="str">
        <x:v>未执行</x:v>
      </x:c>
      <x:c r="K18" s="14" t="str"/>
      <x:c r="L18" s="14" t="str"/>
      <x:c r="M18" s="14" t="str"/>
      <x:c r="N18" s="14" t="str"/>
    </x:row>
    <x:row r="19" ht="50" customHeight="1">
      <x:c r="A19" s="12" t="str">
        <x:v>S15</x:v>
      </x:c>
      <x:c r="B19" s="12" t="str">
        <x:v>电源与保护料</x:v>
      </x:c>
      <x:c r="C19" s="15"/>
      <x:c r="D19" s="12" t="str">
        <x:v>按5套装配×1.2展开</x:v>
      </x:c>
      <x:c r="E19" s="12" t="str">
        <x:v>eFuse/MUX/转换器/L/C/保险/采样完整承认，钢网/EP/热孔</x:v>
      </x:c>
      <x:c r="F19" s="12" t="str">
        <x:v>功率布局ECO后，输入/电池角落条件及电机峰值测纹波/温升/故障保护</x:v>
      </x:c>
      <x:c r="G19" s="12" t="str">
        <x:v>按最终回路稳定性和负载预算；不能以名义C/L、1.5A保险或280mA电解直接放行</x:v>
      </x:c>
      <x:c r="H19" s="12" t="str">
        <x:v>USB4项DRC及RPW/land差异尚未闭合</x:v>
      </x:c>
      <x:c r="I19" s="12" t="str">
        <x:v>PAN-FK;XGL;XAL;F466;WSL</x:v>
      </x:c>
      <x:c r="J19" s="14" t="str">
        <x:v>未执行</x:v>
      </x:c>
      <x:c r="K19" s="14" t="str"/>
      <x:c r="L19" s="14" t="str"/>
      <x:c r="M19" s="14" t="str"/>
      <x:c r="N19" s="14" t="str"/>
    </x:row>
    <x:row r="20" ht="50" customHeight="1">
      <x:c r="A20" s="13" t="str">
        <x:v>S16</x:v>
      </x:c>
      <x:c r="B20" s="13" t="str">
        <x:v>RF读头电子料</x:v>
      </x:c>
      <x:c r="C20" s="16"/>
      <x:c r="D20" s="13" t="str">
        <x:v>按5套装配×1.2展开</x:v>
      </x:c>
      <x:c r="E20" s="13" t="str">
        <x:v>ST25R100/27.12MHz晶体/RF L/C现行代码及RF参数/推荐焊盘</x:v>
      </x:c>
      <x:c r="F20" s="13" t="str">
        <x:v>最终读头/碗/标签匹配、起振、读区与无线共存；确认DNP调谐位</x:v>
      </x:c>
      <x:c r="G20" s="13" t="str">
        <x:v>不得用ST25R200旧板匹配值替换；RF/起振/读区按最终设计冻结</x:v>
      </x:c>
      <x:c r="H20" s="13" t="str">
        <x:v>ANT300警告/匹配与晶体负载未闭合</x:v>
      </x:c>
      <x:c r="I20" s="13" t="str">
        <x:v>ST-R100;RF-L;RF-XTAL</x:v>
      </x:c>
      <x:c r="J20" s="14" t="str">
        <x:v>未执行</x:v>
      </x:c>
      <x:c r="K20" s="14" t="str"/>
      <x:c r="L20" s="14" t="str"/>
      <x:c r="M20" s="14" t="str"/>
      <x:c r="N20" s="14" t="str"/>
    </x:row>
    <x:row r="21" ht="50" customHeight="1">
      <x:c r="A21" s="12" t="str">
        <x:v>S17</x:v>
      </x:c>
      <x:c r="B21" s="12" t="str">
        <x:v>MCU与逻辑接口料</x:v>
      </x:c>
      <x:c r="C21" s="15"/>
      <x:c r="D21" s="12" t="str">
        <x:v>按5套装配×1.2展开</x:v>
      </x:c>
      <x:c r="E21" s="12" t="str">
        <x:v>完整型号/电源域/引脚/复位/工厂固件版本和批次</x:v>
      </x:c>
      <x:c r="F21" s="12" t="str">
        <x:v>最终固件下GPIO、电源域、复位/看门狗/互锁/OTA与Wi-Fi功能</x:v>
      </x:c>
      <x:c r="G21" s="12" t="str">
        <x:v>默认断运动；非法认证/断短路/异常复位不能产生未授权动作；全功能验收另做</x:v>
      </x:c>
      <x:c r="H21" s="12" t="str">
        <x:v>仅历史候选编译不能满足产品验收</x:v>
      </x:c>
      <x:c r="I21" s="12" t="str">
        <x:v>CMP-J</x:v>
      </x:c>
      <x:c r="J21" s="14" t="str">
        <x:v>未执行</x:v>
      </x:c>
      <x:c r="K21" s="14" t="str"/>
      <x:c r="L21" s="14" t="str"/>
      <x:c r="M21" s="14" t="str"/>
      <x:c r="N21" s="14" t="str"/>
    </x:row>
    <x:row r="22" ht="48" customHeight="1">
      <x:c r="A22" s="13" t="str">
        <x:v>S18</x:v>
      </x:c>
      <x:c r="B22" s="13" t="str">
        <x:v>裸PCB与PCBA</x:v>
      </x:c>
      <x:c r="C22" s="16"/>
      <x:c r="D22" s="13" t="str">
        <x:v>ECO冻结后5套整机的板件</x:v>
      </x:c>
      <x:c r="E22" s="13" t="str">
        <x:v>同版原生CAD/BOM/CPL/叠层/拼板/钢网/DFM/FCT和板厂承认</x:v>
      </x:c>
      <x:c r="F22" s="13" t="str">
        <x:v>原生规则/网表报告后做首件贴装与AOI/X-ray适用项和FCT</x:v>
      </x:c>
      <x:c r="G22" s="13" t="str">
        <x:v>无未解释规则问题；BOM/CPL/CAD一致；最终性能与产测限值签回</x:v>
      </x:c>
      <x:c r="H22" s="13" t="str">
        <x:v>主板、读头和5块小板均有独立释放前置</x:v>
      </x:c>
      <x:c r="I22" s="13" t="str"/>
      <x:c r="J22" s="14" t="str">
        <x:v>未执行</x:v>
      </x:c>
      <x:c r="K22" s="14" t="str"/>
      <x:c r="L22" s="14" t="str"/>
      <x:c r="M22" s="14" t="str"/>
      <x:c r="N22" s="14" t="str"/>
    </x:row>
    <x:row r="23" ht="50" customHeight="1">
      <x:c r="A23" s="12" t="str">
        <x:v>S19</x:v>
      </x:c>
      <x:c r="B23" s="12" t="str">
        <x:v>ABS壳体与安装件</x:v>
      </x:c>
      <x:c r="C23" s="15" t="n">
        <x:v>5</x:v>
      </x:c>
      <x:c r="D23" s="12" t="str">
        <x:v>冻结图纸后5套</x:v>
      </x:c>
      <x:c r="E23" s="12" t="str">
        <x:v>PA-757当前材料/色母，逐件2D/3D、公差、模具DFM</x:v>
      </x:c>
      <x:c r="F23" s="12" t="str">
        <x:v>尺寸/装配、壁厚/翘曲、固定、清洗路径和跌落/倾覆</x:v>
      </x:c>
      <x:c r="G23" s="12" t="str">
        <x:v>按受控图；主板M2.5孔、读头无金属夹持；树脂额定不替代成品评价</x:v>
      </x:c>
      <x:c r="H23" s="12" t="str">
        <x:v>完整结构和模具图未发布</x:v>
      </x:c>
      <x:c r="I23" s="12" t="str">
        <x:v>ABS</x:v>
      </x:c>
      <x:c r="J23" s="14" t="str">
        <x:v>未执行</x:v>
      </x:c>
      <x:c r="K23" s="14" t="str"/>
      <x:c r="L23" s="14" t="str"/>
      <x:c r="M23" s="14" t="str"/>
      <x:c r="N23" s="14" t="str"/>
    </x:row>
    <x:row r="24" ht="50" customHeight="1">
      <x:c r="A24" s="13" t="str">
        <x:v>S20</x:v>
      </x:c>
      <x:c r="B24" s="13" t="str">
        <x:v>PP食品接触结构件</x:v>
      </x:c>
      <x:c r="C24" s="16" t="n">
        <x:v>5</x:v>
      </x:c>
      <x:c r="D24" s="13" t="str">
        <x:v>冻结图纸后5套</x:v>
      </x:c>
      <x:c r="E24" s="13" t="str">
        <x:v>HP500N、色料、使用条件与成品适用声明，逐件图及模具DFM</x:v>
      </x:c>
      <x:c r="F24" s="13" t="str">
        <x:v>3L容积、2..15mm粮型、拆洗/积粉、盖/两挡板/转子配合与出粮称重</x:v>
      </x:c>
      <x:c r="G24" s="13" t="str">
        <x:v>受控图与冻结出粮偏差；接触材料/加工条件完整；无脱落件/毛刺</x:v>
      </x:c>
      <x:c r="H24" s="13" t="str">
        <x:v>原型材料不同不能代替最终PP成品承认</x:v>
      </x:c>
      <x:c r="I24" s="13" t="str">
        <x:v>PP</x:v>
      </x:c>
      <x:c r="J24" s="14" t="str">
        <x:v>未执行</x:v>
      </x:c>
      <x:c r="K24" s="14" t="str"/>
      <x:c r="L24" s="14" t="str"/>
      <x:c r="M24" s="14" t="str"/>
      <x:c r="N24" s="14" t="str"/>
    </x:row>
    <x:row r="25" ht="48" customHeight="1">
      <x:c r="A25" s="12" t="str">
        <x:v>S21</x:v>
      </x:c>
      <x:c r="B25" s="12" t="str">
        <x:v>不锈钢碗</x:v>
      </x:c>
      <x:c r="C25" s="15" t="n">
        <x:v>5</x:v>
      </x:c>
      <x:c r="D25" s="12" t="str">
        <x:v>每台EVT一只</x:v>
      </x:c>
      <x:c r="E25" s="12" t="str">
        <x:v>304/1.4301批次、冲压/折边图、表面和清洗/接触材料承认</x:v>
      </x:c>
      <x:c r="F25" s="12" t="str">
        <x:v>尺寸/厚度/毛刺及装配清洗；与RF读头共同测试</x:v>
      </x:c>
      <x:c r="G25" s="12" t="str">
        <x:v>按最终碗图；初始150mm/35mm/0.6±0.08mm为目标；RF仍需同测</x:v>
      </x:c>
      <x:c r="H25" s="12" t="str">
        <x:v>不能仅凭不锈钢外观确认304材料</x:v>
      </x:c>
      <x:c r="I25" s="12" t="str"/>
      <x:c r="J25" s="14" t="str">
        <x:v>未执行</x:v>
      </x:c>
      <x:c r="K25" s="14" t="str"/>
      <x:c r="L25" s="14" t="str"/>
      <x:c r="M25" s="14" t="str"/>
      <x:c r="N25" s="14" t="str"/>
    </x:row>
    <x:row r="26" ht="48" customHeight="1">
      <x:c r="A26" s="13" t="str">
        <x:v>S22</x:v>
      </x:c>
      <x:c r="B26" s="13" t="str">
        <x:v>硅胶密封/柔性边/脚垫</x:v>
      </x:c>
      <x:c r="C26" s="16" t="n">
        <x:v>5</x:v>
      </x:c>
      <x:c r="D26" s="13" t="str">
        <x:v>冻结图纸后5套</x:v>
      </x:c>
      <x:c r="E26" s="13" t="str">
        <x:v>LR3003/50 A+B色料、工艺/后处理、硬度和截面图</x:v>
      </x:c>
      <x:c r="F26" s="13" t="str">
        <x:v>尺寸/硬度、密封压缩、附着/脱落和防夹触发/释放力</x:v>
      </x:c>
      <x:c r="G26" s="13" t="str">
        <x:v>截面/压缩窗口按图；防夹力与停距阈值必须先冻结</x:v>
      </x:c>
      <x:c r="H26" s="13" t="str">
        <x:v>50A目录值不能证明最终防夹效果或接触资格</x:v>
      </x:c>
      <x:c r="I26" s="13" t="str">
        <x:v>LSR</x:v>
      </x:c>
      <x:c r="J26" s="14" t="str">
        <x:v>未执行</x:v>
      </x:c>
      <x:c r="K26" s="14" t="str"/>
      <x:c r="L26" s="14" t="str"/>
      <x:c r="M26" s="14" t="str"/>
      <x:c r="N26" s="14" t="str"/>
    </x:row>
    <x:row r="27" ht="50" customHeight="1">
      <x:c r="A27" s="12" t="str">
        <x:v>S23</x:v>
      </x:c>
      <x:c r="B27" s="12" t="str">
        <x:v>传动与触发机构</x:v>
      </x:c>
      <x:c r="C27" s="15" t="n">
        <x:v>5</x:v>
      </x:c>
      <x:c r="D27" s="12" t="str">
        <x:v>冻结逐件图纸后5套</x:v>
      </x:c>
      <x:c r="E27" s="12" t="str">
        <x:v>轴/齿轮/凸轮/联轴器/弹簧/离合和四路触发逐件图/材料</x:v>
      </x:c>
      <x:c r="F27" s="12" t="str">
        <x:v>尺寸/公差链、回差/噪声、堵转/离合、粮型和夹物/端点磨损</x:v>
      </x:c>
      <x:c r="G27" s="12" t="str">
        <x:v>每个子件型号/尺寸/数量明确；端点RAW_B、PINCH异常RAW_B；无过驱动</x:v>
      </x:c>
      <x:c r="H27" s="12" t="str">
        <x:v>仅POM/PP材料与套件名还不能下单</x:v>
      </x:c>
      <x:c r="I27" s="12" t="str">
        <x:v>POM</x:v>
      </x:c>
      <x:c r="J27" s="14" t="str">
        <x:v>未执行</x:v>
      </x:c>
      <x:c r="K27" s="14" t="str"/>
      <x:c r="L27" s="14" t="str"/>
      <x:c r="M27" s="14" t="str"/>
      <x:c r="N27" s="14" t="str"/>
    </x:row>
    <x:row r="28" ht="48" customHeight="1">
      <x:c r="A28" s="13" t="str">
        <x:v>S24</x:v>
      </x:c>
      <x:c r="B28" s="13" t="str">
        <x:v>紧固件和应力释放</x:v>
      </x:c>
      <x:c r="C28" s="16" t="n">
        <x:v>5</x:v>
      </x:c>
      <x:c r="D28" s="13" t="str">
        <x:v>逐件展开后5套</x:v>
      </x:c>
      <x:c r="E28" s="13" t="str">
        <x:v>螺钉/轴/弹簧/线夹/衬套/胶或扎带具体SKU、数量及扭矩图</x:v>
      </x:c>
      <x:c r="F28" s="13" t="str">
        <x:v>尺寸/材质批次、装配扭矩、防松、应力释放和磁/RF影响</x:v>
      </x:c>
      <x:c r="G28" s="13" t="str">
        <x:v>主板2.7mm/M2.5安装；孔深/有效螺纹/夹持按3D冻结</x:v>
      </x:c>
      <x:c r="H28" s="13" t="str">
        <x:v>当前套件未逐件定型；不得以通用螺钉清单替代</x:v>
      </x:c>
      <x:c r="I28" s="13" t="str"/>
      <x:c r="J28" s="14" t="str">
        <x:v>未执行</x:v>
      </x:c>
      <x:c r="K28" s="14" t="str"/>
      <x:c r="L28" s="14" t="str"/>
      <x:c r="M28" s="14" t="str"/>
      <x:c r="N28" s="14" t="str"/>
    </x:row>
    <x:row r="29" ht="48" customHeight="1">
      <x:c r="A29" s="12" t="str">
        <x:v>S25</x:v>
      </x:c>
      <x:c r="B29" s="12" t="str">
        <x:v>显示窗</x:v>
      </x:c>
      <x:c r="C29" s="15" t="n">
        <x:v>5</x:v>
      </x:c>
      <x:c r="D29" s="12" t="str">
        <x:v>每台EVT一片</x:v>
      </x:c>
      <x:c r="E29" s="12" t="str">
        <x:v>PMMA确切供应牌号、可见区/尺寸图、固定方法</x:v>
      </x:c>
      <x:c r="F29" s="12" t="str">
        <x:v>尺寸、表面/透光/划伤、OLED间隙/视角及固定</x:v>
      </x:c>
      <x:c r="G29" s="12" t="str">
        <x:v>厚1mm及间隙&gt;=0.5mm仅目标，按最终图签回</x:v>
      </x:c>
      <x:c r="H29" s="12" t="str">
        <x:v>PMMA材料牌号/供应商及图纸尚未冻结</x:v>
      </x:c>
      <x:c r="I29" s="12" t="str"/>
      <x:c r="J29" s="14" t="str">
        <x:v>未执行</x:v>
      </x:c>
      <x:c r="K29" s="14" t="str"/>
      <x:c r="L29" s="14" t="str"/>
      <x:c r="M29" s="14" t="str"/>
      <x:c r="N29" s="14" t="str"/>
    </x:row>
    <x:row r="30" ht="50" customHeight="1">
      <x:c r="A30" s="13" t="str">
        <x:v>S26</x:v>
      </x:c>
      <x:c r="B30" s="13" t="str">
        <x:v>干燥剂</x:v>
      </x:c>
      <x:c r="C30" s="16" t="n">
        <x:v>10</x:v>
      </x:c>
      <x:c r="D30" s="13" t="str">
        <x:v>5装机+5吸附/包材对照</x:v>
      </x:c>
      <x:c r="E30" s="13" t="str">
        <x:v>20g非指示硅胶、袋材/封口/漏粉、实际吸附条件与批次</x:v>
      </x:c>
      <x:c r="F30" s="13" t="str">
        <x:v>称重、吸附/袋材完整性、与粮隔离及更换可达性</x:v>
      </x:c>
      <x:c r="G30" s="13" t="str">
        <x:v>初始质量目标20g；更换周期由整机湿度/粮型验证，不能凭袋重宣称保鲜天数</x:v>
      </x:c>
      <x:c r="H30" s="13" t="str">
        <x:v>供应型号/固定仓/更换周期尚未确定</x:v>
      </x:c>
      <x:c r="I30" s="13" t="str"/>
      <x:c r="J30" s="14" t="str">
        <x:v>未执行</x:v>
      </x:c>
      <x:c r="K30" s="14" t="str"/>
      <x:c r="L30" s="14" t="str"/>
      <x:c r="M30" s="14" t="str"/>
      <x:c r="N30" s="14" t="str"/>
    </x:row>
    <x:row r="31" ht="50" customHeight="1">
      <x:c r="A31" s="12" t="str">
        <x:v>S27</x:v>
      </x:c>
      <x:c r="B31" s="12" t="str">
        <x:v>包装、说明及标识</x:v>
      </x:c>
      <x:c r="C31" s="15" t="n">
        <x:v>5</x:v>
      </x:c>
      <x:c r="D31" s="12" t="str">
        <x:v>冻结包络/重量后5套</x:v>
      </x:c>
      <x:c r="E31" s="12" t="str">
        <x:v>箱/纸浆托/袋/英文Manual与QSG/保修卡/追溯标签受控稿</x:v>
      </x:c>
      <x:c r="F31" s="12" t="str">
        <x:v>装箱核对、运输/跌落适用方案、条码/额定/标识/可读性</x:v>
      </x:c>
      <x:c r="G31" s="12" t="str">
        <x:v>1主机/碗座/盖/2挡板/读头/1标签/项圈/电源/线/干燥剂/文档；电池不随箱</x:v>
      </x:c>
      <x:c r="H31" s="12" t="str">
        <x:v>包装尺寸与印刷稿、整机合规尚未冻结</x:v>
      </x:c>
      <x:c r="I31" s="12" t="str">
        <x:v>TARGET</x:v>
      </x:c>
      <x:c r="J31" s="14" t="str">
        <x:v>未执行</x:v>
      </x:c>
      <x:c r="K31" s="14" t="str"/>
      <x:c r="L31" s="14" t="str"/>
      <x:c r="M31" s="14" t="str"/>
      <x:c r="N31" s="14" t="str"/>
    </x:row>
  </x:sheetData>
  <x:dataValidations count="1">
    <x:dataValidation type="list" sqref="J5:J31">
      <x:formula1>"未执行,通过,不通过,待补测"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a3e62982ca54f6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7.78000020980835" hidden="0" customWidth="1"/>
    <x:col min="2" max="2" width="25" hidden="0" customWidth="1"/>
    <x:col min="3" max="3" width="40" hidden="0" customWidth="1"/>
    <x:col min="4" max="4" width="10" hidden="0" customWidth="1"/>
    <x:col min="5" max="5" width="11.109999656677246" hidden="0" customWidth="1"/>
    <x:col min="6" max="6" width="8.329999923706055" hidden="0" customWidth="1"/>
    <x:col min="7" max="7" width="39.439998626708984" hidden="0" customWidth="1"/>
    <x:col min="8" max="8" width="12.220000267028809" hidden="0" customWidth="1"/>
    <x:col min="9" max="9" width="23.329999923706055" hidden="0" customWidth="1"/>
    <x:col min="10" max="10" width="11.670000076293945" hidden="0" customWidth="1"/>
    <x:col min="11" max="11" width="8.890000343322754" hidden="0" customWidth="1"/>
    <x:col min="12" max="12" width="9.4399995803833" hidden="0" customWidth="1"/>
    <x:col min="13" max="13" width="9.4399995803833" hidden="0" customWidth="1"/>
    <x:col min="14" max="14" width="10.5600004196167" hidden="0" customWidth="1"/>
    <x:col min="15" max="15" width="12.220000267028809" hidden="0" customWidth="1"/>
    <x:col min="16" max="16" width="20.559999465942383" hidden="0" customWidth="1"/>
    <x:col min="17" max="17" width="57.779998779296875" hidden="0" customWidth="1"/>
    <x:col min="18" max="18" width="66.66999816894531" hidden="0" customWidth="1"/>
    <x:col min="19" max="19" width="13.890000343322754" hidden="0" customWidth="1"/>
  </x:cols>
  <x:sheetData>
    <x:row r="1" ht="26" customHeight="1">
      <x:c r="A1" s="3" t="str">
        <x:v>采购回签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 ht="22" customHeight="1">
      <x:c r="A2" s="5" t="str">
        <x:v>132个合并叶子料/受控套件；正式金额、MOQ/SPQ/交期均待供应商报价单回填。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</x:row>
    <x:row r="4" ht="38" customHeight="1">
      <x:c r="A4" s="10" t="str">
        <x:v>编号</x:v>
      </x:c>
      <x:c r="B4" s="10" t="str">
        <x:v>厂家或材料方</x:v>
      </x:c>
      <x:c r="C4" s="10" t="str">
        <x:v>完整候选料号或规格</x:v>
      </x:c>
      <x:c r="D4" s="10" t="str">
        <x:v>单台用量</x:v>
      </x:c>
      <x:c r="E4" s="10" t="str">
        <x:v>建议初始料量</x:v>
      </x:c>
      <x:c r="F4" s="10" t="str">
        <x:v>计划</x:v>
      </x:c>
      <x:c r="G4" s="10" t="str">
        <x:v>承认前置</x:v>
      </x:c>
      <x:c r="H4" s="10" t="str">
        <x:v>订货号承认</x:v>
      </x:c>
      <x:c r="I4" s="10" t="str">
        <x:v>实际供应商</x:v>
      </x:c>
      <x:c r="J4" s="10" t="str">
        <x:v>报价单价</x:v>
      </x:c>
      <x:c r="K4" s="10" t="str">
        <x:v>币种</x:v>
      </x:c>
      <x:c r="L4" s="10" t="str">
        <x:v>MOQ</x:v>
      </x:c>
      <x:c r="M4" s="10" t="str">
        <x:v>SPQ</x:v>
      </x:c>
      <x:c r="N4" s="10" t="str">
        <x:v>交期周</x:v>
      </x:c>
      <x:c r="O4" s="10" t="str">
        <x:v>量产审批</x:v>
      </x:c>
      <x:c r="P4" s="10" t="str">
        <x:v>报价或承认号</x:v>
      </x:c>
      <x:c r="Q4" s="10" t="str">
        <x:v>来源网址</x:v>
      </x:c>
      <x:c r="R4" s="10" t="str">
        <x:v>归属位号或对象</x:v>
      </x:c>
      <x:c r="S4" s="10" t="str">
        <x:v>首批净需求</x:v>
      </x:c>
    </x:row>
    <x:row r="5" ht="48" customHeight="1">
      <x:c r="A5" s="12" t="str">
        <x:v>P001</x:v>
      </x:c>
      <x:c r="B5" s="12" t="str">
        <x:v>Abracon</x:v>
      </x:c>
      <x:c r="C5" s="12" t="str">
        <x:v>ABS07-32.768KHZ-7-T</x:v>
      </x:c>
      <x:c r="D5" s="22" t="n">
        <x:v>1</x:v>
      </x:c>
      <x:c r="E5" s="22" t="n">
        <x:f>ROUNDUP(D5*'总览'!$D$9*(1+'总览'!$B$10),0)</x:f>
        <x:v>6</x:v>
      </x:c>
      <x:c r="F5" s="18" t="str">
        <x:v>S17</x:v>
      </x:c>
      <x:c r="G5" s="12" t="str">
        <x:v>仅历史候选编译不能满足产品验收</x:v>
      </x:c>
      <x:c r="H5" s="14" t="str">
        <x:v>未收到</x:v>
      </x:c>
      <x:c r="I5" s="14" t="str"/>
      <x:c r="J5" s="26"/>
      <x:c r="K5" s="14" t="str"/>
      <x:c r="L5" s="27"/>
      <x:c r="M5" s="27"/>
      <x:c r="N5" s="28"/>
      <x:c r="O5" s="14" t="str">
        <x:v>未放行</x:v>
      </x:c>
      <x:c r="P5" s="14" t="str"/>
      <x:c r="Q5" s="12" t="str">
        <x:v>https://abracon.com/Resonators/ABS07.pdf</x:v>
      </x:c>
      <x:c r="R5" s="12" t="str">
        <x:v>MAIN:Y1</x:v>
      </x:c>
      <x:c r="S5" s="12" t="n">
        <x:f>D5*'总览'!$H$9</x:f>
        <x:v>1000</x:v>
      </x:c>
    </x:row>
    <x:row r="6" ht="86" customHeight="1">
      <x:c r="A6" s="13" t="str">
        <x:v>P002</x:v>
      </x:c>
      <x:c r="B6" s="13" t="str">
        <x:v>Alpha &amp; Omega Semiconductor</x:v>
      </x:c>
      <x:c r="C6" s="13" t="str">
        <x:v>AO3401A</x:v>
      </x:c>
      <x:c r="D6" s="23" t="n">
        <x:v>2</x:v>
      </x:c>
      <x:c r="E6" s="23" t="n">
        <x:f>ROUNDUP(D6*'总览'!$D$9*(1+'总览'!$B$10),0)</x:f>
        <x:v>12</x:v>
      </x:c>
      <x:c r="F6" s="20" t="str">
        <x:v>S15</x:v>
      </x:c>
      <x:c r="G6" s="13" t="str">
        <x:v>USB4项DRC及RPW/land差异尚未闭合</x:v>
      </x:c>
      <x:c r="H6" s="14" t="str">
        <x:v>未收到</x:v>
      </x:c>
      <x:c r="I6" s="14" t="str"/>
      <x:c r="J6" s="26"/>
      <x:c r="K6" s="14" t="str"/>
      <x:c r="L6" s="27"/>
      <x:c r="M6" s="27"/>
      <x:c r="N6" s="28"/>
      <x:c r="O6" s="14" t="str">
        <x:v>未放行</x:v>
      </x:c>
      <x:c r="P6" s="14" t="str"/>
      <x:c r="Q6" s="13" t="str">
        <x:v>https://www.aosmd.com/sites/default/files/res/datasheets/AO3401A.pdf
https://www.aosmd.com/sites/default/files/res/datasheets/AO3401A.pdf</x:v>
      </x:c>
      <x:c r="R6" s="13" t="str">
        <x:v>MAIN:Q1;MAIN:Q2</x:v>
      </x:c>
      <x:c r="S6" s="13" t="n">
        <x:f>D6*'总览'!$H$9</x:f>
        <x:v>2000</x:v>
      </x:c>
    </x:row>
    <x:row r="7" ht="50" customHeight="1">
      <x:c r="A7" s="12" t="str">
        <x:v>P003</x:v>
      </x:c>
      <x:c r="B7" s="12" t="str">
        <x:v>Analog Devices / Maxim</x:v>
      </x:c>
      <x:c r="C7" s="12" t="str">
        <x:v>MAX98357AETE+T</x:v>
      </x:c>
      <x:c r="D7" s="22" t="n">
        <x:v>1</x:v>
      </x:c>
      <x:c r="E7" s="22" t="n">
        <x:f>ROUNDUP(D7*'总览'!$D$9*(1+'总览'!$B$10),0)</x:f>
        <x:v>6</x:v>
      </x:c>
      <x:c r="F7" s="18" t="str">
        <x:v>S17</x:v>
      </x:c>
      <x:c r="G7" s="12" t="str">
        <x:v>仅历史候选编译不能满足产品验收</x:v>
      </x:c>
      <x:c r="H7" s="14" t="str">
        <x:v>未收到</x:v>
      </x:c>
      <x:c r="I7" s="14" t="str"/>
      <x:c r="J7" s="26"/>
      <x:c r="K7" s="14" t="str"/>
      <x:c r="L7" s="27"/>
      <x:c r="M7" s="27"/>
      <x:c r="N7" s="28"/>
      <x:c r="O7" s="14" t="str">
        <x:v>未放行</x:v>
      </x:c>
      <x:c r="P7" s="14" t="str"/>
      <x:c r="Q7" s="12" t="str">
        <x:v>https://www.analog.com/media/en/technical-documentation/data-sheets/MAX98357A-MAX98357B.pdf</x:v>
      </x:c>
      <x:c r="R7" s="12" t="str">
        <x:v>MAIN:U20</x:v>
      </x:c>
      <x:c r="S7" s="12" t="n">
        <x:f>D7*'总览'!$H$9</x:f>
        <x:v>1000</x:v>
      </x:c>
    </x:row>
    <x:row r="8" ht="50" customHeight="1">
      <x:c r="A8" s="13" t="str">
        <x:v>P004</x:v>
      </x:c>
      <x:c r="B8" s="13" t="str">
        <x:v>CHIMEI</x:v>
      </x:c>
      <x:c r="C8" s="13" t="str">
        <x:v>PF-BAT-COVER-A01 / PA-757</x:v>
      </x:c>
      <x:c r="D8" s="23" t="n">
        <x:v>1</x:v>
      </x:c>
      <x:c r="E8" s="23" t="n">
        <x:f>ROUNDUP(D8*'总览'!$D$9*(1+'总览'!$B$10),0)</x:f>
        <x:v>6</x:v>
      </x:c>
      <x:c r="F8" s="20" t="str">
        <x:v>S19</x:v>
      </x:c>
      <x:c r="G8" s="13" t="str">
        <x:v>完整结构和模具图未发布</x:v>
      </x:c>
      <x:c r="H8" s="14" t="str">
        <x:v>未收到</x:v>
      </x:c>
      <x:c r="I8" s="14" t="str"/>
      <x:c r="J8" s="26"/>
      <x:c r="K8" s="14" t="str"/>
      <x:c r="L8" s="27"/>
      <x:c r="M8" s="27"/>
      <x:c r="N8" s="28"/>
      <x:c r="O8" s="14" t="str">
        <x:v>未放行</x:v>
      </x:c>
      <x:c r="P8" s="14" t="str"/>
      <x:c r="Q8" s="13" t="str">
        <x:v>https://www.chimeicorp.com/en-US?feature=T10101&amp;material=T10100&amp;page=products&amp;series=T10000</x:v>
      </x:c>
      <x:c r="R8" s="13" t="str">
        <x:v>PF-BAT-COVER-A01</x:v>
      </x:c>
      <x:c r="S8" s="13" t="n">
        <x:f>D8*'总览'!$H$9</x:f>
        <x:v>1000</x:v>
      </x:c>
    </x:row>
    <x:row r="9" ht="50" customHeight="1">
      <x:c r="A9" s="12" t="str">
        <x:v>P005</x:v>
      </x:c>
      <x:c r="B9" s="12" t="str">
        <x:v>CHIMEI</x:v>
      </x:c>
      <x:c r="C9" s="12" t="str">
        <x:v>PF-BOWL-SUPPORT-A01 / PA-757</x:v>
      </x:c>
      <x:c r="D9" s="22" t="n">
        <x:v>1</x:v>
      </x:c>
      <x:c r="E9" s="22" t="n">
        <x:f>ROUNDUP(D9*'总览'!$D$9*(1+'总览'!$B$10),0)</x:f>
        <x:v>6</x:v>
      </x:c>
      <x:c r="F9" s="18" t="str">
        <x:v>S19</x:v>
      </x:c>
      <x:c r="G9" s="12" t="str">
        <x:v>完整结构和模具图未发布</x:v>
      </x:c>
      <x:c r="H9" s="14" t="str">
        <x:v>未收到</x:v>
      </x:c>
      <x:c r="I9" s="14" t="str"/>
      <x:c r="J9" s="26"/>
      <x:c r="K9" s="14" t="str"/>
      <x:c r="L9" s="27"/>
      <x:c r="M9" s="27"/>
      <x:c r="N9" s="28"/>
      <x:c r="O9" s="14" t="str">
        <x:v>未放行</x:v>
      </x:c>
      <x:c r="P9" s="14" t="str"/>
      <x:c r="Q9" s="12" t="str">
        <x:v>https://www.chimeicorp.com/en-US?feature=T10101&amp;material=T10100&amp;page=products&amp;series=T10000</x:v>
      </x:c>
      <x:c r="R9" s="12" t="str">
        <x:v>PF-BOWL-SUPPORT-A01</x:v>
      </x:c>
      <x:c r="S9" s="12" t="n">
        <x:f>D9*'总览'!$H$9</x:f>
        <x:v>1000</x:v>
      </x:c>
    </x:row>
    <x:row r="10" ht="50" customHeight="1">
      <x:c r="A10" s="13" t="str">
        <x:v>P006</x:v>
      </x:c>
      <x:c r="B10" s="13" t="str">
        <x:v>CHIMEI</x:v>
      </x:c>
      <x:c r="C10" s="13" t="str">
        <x:v>PF-HOUS-LOW-A01 / PA-757</x:v>
      </x:c>
      <x:c r="D10" s="23" t="n">
        <x:v>1</x:v>
      </x:c>
      <x:c r="E10" s="23" t="n">
        <x:f>ROUNDUP(D10*'总览'!$D$9*(1+'总览'!$B$10),0)</x:f>
        <x:v>6</x:v>
      </x:c>
      <x:c r="F10" s="20" t="str">
        <x:v>S19</x:v>
      </x:c>
      <x:c r="G10" s="13" t="str">
        <x:v>完整结构和模具图未发布</x:v>
      </x:c>
      <x:c r="H10" s="14" t="str">
        <x:v>未收到</x:v>
      </x:c>
      <x:c r="I10" s="14" t="str"/>
      <x:c r="J10" s="26"/>
      <x:c r="K10" s="14" t="str"/>
      <x:c r="L10" s="27"/>
      <x:c r="M10" s="27"/>
      <x:c r="N10" s="28"/>
      <x:c r="O10" s="14" t="str">
        <x:v>未放行</x:v>
      </x:c>
      <x:c r="P10" s="14" t="str"/>
      <x:c r="Q10" s="13" t="str">
        <x:v>https://www.chimeicorp.com/en-US?feature=T10101&amp;material=T10100&amp;page=products&amp;series=T10000</x:v>
      </x:c>
      <x:c r="R10" s="13" t="str">
        <x:v>PF-HOUS-LOW-A01</x:v>
      </x:c>
      <x:c r="S10" s="13" t="n">
        <x:f>D10*'总览'!$H$9</x:f>
        <x:v>1000</x:v>
      </x:c>
    </x:row>
    <x:row r="11" ht="50" customHeight="1">
      <x:c r="A11" s="12" t="str">
        <x:v>P007</x:v>
      </x:c>
      <x:c r="B11" s="12" t="str">
        <x:v>CHIMEI</x:v>
      </x:c>
      <x:c r="C11" s="12" t="str">
        <x:v>PF-HOUS-UP-A01 / PA-757</x:v>
      </x:c>
      <x:c r="D11" s="22" t="n">
        <x:v>1</x:v>
      </x:c>
      <x:c r="E11" s="22" t="n">
        <x:f>ROUNDUP(D11*'总览'!$D$9*(1+'总览'!$B$10),0)</x:f>
        <x:v>6</x:v>
      </x:c>
      <x:c r="F11" s="18" t="str">
        <x:v>S19</x:v>
      </x:c>
      <x:c r="G11" s="12" t="str">
        <x:v>完整结构和模具图未发布</x:v>
      </x:c>
      <x:c r="H11" s="14" t="str">
        <x:v>未收到</x:v>
      </x:c>
      <x:c r="I11" s="14" t="str"/>
      <x:c r="J11" s="26"/>
      <x:c r="K11" s="14" t="str"/>
      <x:c r="L11" s="27"/>
      <x:c r="M11" s="27"/>
      <x:c r="N11" s="28"/>
      <x:c r="O11" s="14" t="str">
        <x:v>未放行</x:v>
      </x:c>
      <x:c r="P11" s="14" t="str"/>
      <x:c r="Q11" s="12" t="str">
        <x:v>https://www.chimeicorp.com/en-US?feature=T10101&amp;material=T10100&amp;page=products&amp;series=T10000</x:v>
      </x:c>
      <x:c r="R11" s="12" t="str">
        <x:v>PF-HOUS-UP-A01</x:v>
      </x:c>
      <x:c r="S11" s="12" t="n">
        <x:f>D11*'总览'!$H$9</x:f>
        <x:v>1000</x:v>
      </x:c>
    </x:row>
    <x:row r="12" ht="50" customHeight="1">
      <x:c r="A12" s="13" t="str">
        <x:v>P008</x:v>
      </x:c>
      <x:c r="B12" s="13" t="str">
        <x:v>CHIMEI</x:v>
      </x:c>
      <x:c r="C12" s="13" t="str">
        <x:v>PF-KEYCAP-A01 / PA-757</x:v>
      </x:c>
      <x:c r="D12" s="23" t="n">
        <x:v>2</x:v>
      </x:c>
      <x:c r="E12" s="23" t="n">
        <x:f>ROUNDUP(D12*'总览'!$D$9*(1+'总览'!$B$10),0)</x:f>
        <x:v>12</x:v>
      </x:c>
      <x:c r="F12" s="20" t="str">
        <x:v>S19</x:v>
      </x:c>
      <x:c r="G12" s="13" t="str">
        <x:v>完整结构和模具图未发布</x:v>
      </x:c>
      <x:c r="H12" s="14" t="str">
        <x:v>未收到</x:v>
      </x:c>
      <x:c r="I12" s="14" t="str"/>
      <x:c r="J12" s="26"/>
      <x:c r="K12" s="14" t="str"/>
      <x:c r="L12" s="27"/>
      <x:c r="M12" s="27"/>
      <x:c r="N12" s="28"/>
      <x:c r="O12" s="14" t="str">
        <x:v>未放行</x:v>
      </x:c>
      <x:c r="P12" s="14" t="str"/>
      <x:c r="Q12" s="13" t="str">
        <x:v>https://www.chimeicorp.com/en-US?feature=T10101&amp;material=T10100&amp;page=products&amp;series=T10000</x:v>
      </x:c>
      <x:c r="R12" s="13" t="str">
        <x:v>PF-KEYCAP-A01</x:v>
      </x:c>
      <x:c r="S12" s="13" t="n">
        <x:f>D12*'总览'!$H$9</x:f>
        <x:v>2000</x:v>
      </x:c>
    </x:row>
    <x:row r="13" ht="50" customHeight="1">
      <x:c r="A13" s="12" t="str">
        <x:v>P009</x:v>
      </x:c>
      <x:c r="B13" s="12" t="str">
        <x:v>CHIMEI</x:v>
      </x:c>
      <x:c r="C13" s="12" t="str">
        <x:v>PF-RFID-MAT-A01 / PA-757</x:v>
      </x:c>
      <x:c r="D13" s="22" t="n">
        <x:v>1</x:v>
      </x:c>
      <x:c r="E13" s="22" t="n">
        <x:f>ROUNDUP(D13*'总览'!$D$9*(1+'总览'!$B$10),0)</x:f>
        <x:v>6</x:v>
      </x:c>
      <x:c r="F13" s="18" t="str">
        <x:v>S19</x:v>
      </x:c>
      <x:c r="G13" s="12" t="str">
        <x:v>完整结构和模具图未发布</x:v>
      </x:c>
      <x:c r="H13" s="14" t="str">
        <x:v>未收到</x:v>
      </x:c>
      <x:c r="I13" s="14" t="str"/>
      <x:c r="J13" s="26"/>
      <x:c r="K13" s="14" t="str"/>
      <x:c r="L13" s="27"/>
      <x:c r="M13" s="27"/>
      <x:c r="N13" s="28"/>
      <x:c r="O13" s="14" t="str">
        <x:v>未放行</x:v>
      </x:c>
      <x:c r="P13" s="14" t="str"/>
      <x:c r="Q13" s="12" t="str">
        <x:v>https://www.chimeicorp.com/en-US?feature=T10101&amp;material=T10100&amp;page=products&amp;series=T10000</x:v>
      </x:c>
      <x:c r="R13" s="12" t="str">
        <x:v>PF-RFID-MAT-A01</x:v>
      </x:c>
      <x:c r="S13" s="12" t="n">
        <x:f>D13*'总览'!$H$9</x:f>
        <x:v>1000</x:v>
      </x:c>
    </x:row>
    <x:row r="14" ht="50" customHeight="1">
      <x:c r="A14" s="13" t="str">
        <x:v>P010</x:v>
      </x:c>
      <x:c r="B14" s="13" t="str">
        <x:v>Celanese</x:v>
      </x:c>
      <x:c r="C14" s="13" t="str">
        <x:v>PF-DRIVE-GEAR-A01 / Hostaform C9021</x:v>
      </x:c>
      <x:c r="D14" s="23" t="n">
        <x:v>1</x:v>
      </x:c>
      <x:c r="E14" s="23" t="n">
        <x:f>ROUNDUP(D14*'总览'!$D$9*(1+'总览'!$B$10),0)</x:f>
        <x:v>6</x:v>
      </x:c>
      <x:c r="F14" s="20" t="str">
        <x:v>S23</x:v>
      </x:c>
      <x:c r="G14" s="13" t="str">
        <x:v>仅POM/PP材料与套件名还不能下单</x:v>
      </x:c>
      <x:c r="H14" s="14" t="str">
        <x:v>未收到</x:v>
      </x:c>
      <x:c r="I14" s="14" t="str"/>
      <x:c r="J14" s="26"/>
      <x:c r="K14" s="14" t="str"/>
      <x:c r="L14" s="27"/>
      <x:c r="M14" s="27"/>
      <x:c r="N14" s="28"/>
      <x:c r="O14" s="14" t="str">
        <x:v>未放行</x:v>
      </x:c>
      <x:c r="P14" s="14" t="str"/>
      <x:c r="Q14" s="13" t="str">
        <x:v>https://www.celanese.com/-/media/Engineered%20Materials/Files/Product%20Sell%20Sheets/POM-062_HostaformProductManual_EU_EN_0614.pdf</x:v>
      </x:c>
      <x:c r="R14" s="13" t="str">
        <x:v>PF-DRIVE-GEAR-A01</x:v>
      </x:c>
      <x:c r="S14" s="13" t="n">
        <x:f>D14*'总览'!$H$9</x:f>
        <x:v>1000</x:v>
      </x:c>
    </x:row>
    <x:row r="15" ht="50" customHeight="1">
      <x:c r="A15" s="12" t="str">
        <x:v>P011</x:v>
      </x:c>
      <x:c r="B15" s="12" t="str">
        <x:v>Coilcraft</x:v>
      </x:c>
      <x:c r="C15" s="12" t="str">
        <x:v>0603LS-271XGRC</x:v>
      </x:c>
      <x:c r="D15" s="22" t="n">
        <x:v>2</x:v>
      </x:c>
      <x:c r="E15" s="22" t="n">
        <x:f>ROUNDUP(D15*'总览'!$D$9*(1+'总览'!$B$10),0)</x:f>
        <x:v>12</x:v>
      </x:c>
      <x:c r="F15" s="18" t="str">
        <x:v>S16</x:v>
      </x:c>
      <x:c r="G15" s="12" t="str">
        <x:v>ANT300警告/匹配与晶体负载未闭合</x:v>
      </x:c>
      <x:c r="H15" s="14" t="str">
        <x:v>未收到</x:v>
      </x:c>
      <x:c r="I15" s="14" t="str"/>
      <x:c r="J15" s="26"/>
      <x:c r="K15" s="14" t="str"/>
      <x:c r="L15" s="27"/>
      <x:c r="M15" s="27"/>
      <x:c r="N15" s="28"/>
      <x:c r="O15" s="14" t="str">
        <x:v>未放行</x:v>
      </x:c>
      <x:c r="P15" s="14" t="str"/>
      <x:c r="Q15" s="12" t="str">
        <x:v>https://www.coilcraft.com/en-us/products/rf/ceramic-core-chip-inductors/0603-(1608)/0603ls/</x:v>
      </x:c>
      <x:c r="R15" s="12" t="str">
        <x:v>READER:L300;READER:L301</x:v>
      </x:c>
      <x:c r="S15" s="12" t="n">
        <x:f>D15*'总览'!$H$9</x:f>
        <x:v>2000</x:v>
      </x:c>
    </x:row>
    <x:row r="16" ht="50" customHeight="1">
      <x:c r="A16" s="13" t="str">
        <x:v>P012</x:v>
      </x:c>
      <x:c r="B16" s="13" t="str">
        <x:v>Coilcraft</x:v>
      </x:c>
      <x:c r="C16" s="13" t="str">
        <x:v>XAL5030-102MEC</x:v>
      </x:c>
      <x:c r="D16" s="23" t="n">
        <x:v>1</x:v>
      </x:c>
      <x:c r="E16" s="23" t="n">
        <x:f>ROUNDUP(D16*'总览'!$D$9*(1+'总览'!$B$10),0)</x:f>
        <x:v>6</x:v>
      </x:c>
      <x:c r="F16" s="20" t="str">
        <x:v>S15</x:v>
      </x:c>
      <x:c r="G16" s="13" t="str">
        <x:v>USB4项DRC及RPW/land差异尚未闭合</x:v>
      </x:c>
      <x:c r="H16" s="14" t="str">
        <x:v>未收到</x:v>
      </x:c>
      <x:c r="I16" s="14" t="str"/>
      <x:c r="J16" s="26"/>
      <x:c r="K16" s="14" t="str"/>
      <x:c r="L16" s="27"/>
      <x:c r="M16" s="27"/>
      <x:c r="N16" s="28"/>
      <x:c r="O16" s="14" t="str">
        <x:v>未放行</x:v>
      </x:c>
      <x:c r="P16" s="14" t="str"/>
      <x:c r="Q16" s="13" t="str">
        <x:v>https://www.coilcraft.com/getmedia/49bc46c8-4b2c-45b9-9b6c-2eaa235ea698/xal50xx.pdf</x:v>
      </x:c>
      <x:c r="R16" s="13" t="str">
        <x:v>MAIN:L2</x:v>
      </x:c>
      <x:c r="S16" s="13" t="n">
        <x:f>D16*'总览'!$H$9</x:f>
        <x:v>1000</x:v>
      </x:c>
    </x:row>
    <x:row r="17" ht="50" customHeight="1">
      <x:c r="A17" s="12" t="str">
        <x:v>P013</x:v>
      </x:c>
      <x:c r="B17" s="12" t="str">
        <x:v>Coilcraft</x:v>
      </x:c>
      <x:c r="C17" s="12" t="str">
        <x:v>XGL5030-152MEC</x:v>
      </x:c>
      <x:c r="D17" s="22" t="n">
        <x:v>1</x:v>
      </x:c>
      <x:c r="E17" s="22" t="n">
        <x:f>ROUNDUP(D17*'总览'!$D$9*(1+'总览'!$B$10),0)</x:f>
        <x:v>6</x:v>
      </x:c>
      <x:c r="F17" s="18" t="str">
        <x:v>S15</x:v>
      </x:c>
      <x:c r="G17" s="12" t="str">
        <x:v>USB4项DRC及RPW/land差异尚未闭合</x:v>
      </x:c>
      <x:c r="H17" s="14" t="str">
        <x:v>未收到</x:v>
      </x:c>
      <x:c r="I17" s="14" t="str"/>
      <x:c r="J17" s="26"/>
      <x:c r="K17" s="14" t="str"/>
      <x:c r="L17" s="27"/>
      <x:c r="M17" s="27"/>
      <x:c r="N17" s="28"/>
      <x:c r="O17" s="14" t="str">
        <x:v>未放行</x:v>
      </x:c>
      <x:c r="P17" s="14" t="str"/>
      <x:c r="Q17" s="12" t="str">
        <x:v>https://www.coilcraft.com/en-us/products/power/shielded-inductors/molded-inductor/xgl/xgl5030/xgl5030-152/</x:v>
      </x:c>
      <x:c r="R17" s="12" t="str">
        <x:v>MAIN:L1</x:v>
      </x:c>
      <x:c r="S17" s="12" t="n">
        <x:f>D17*'总览'!$H$9</x:f>
        <x:v>1000</x:v>
      </x:c>
    </x:row>
    <x:row r="18" ht="50" customHeight="1">
      <x:c r="A18" s="13" t="str">
        <x:v>P014</x:v>
      </x:c>
      <x:c r="B18" s="13" t="str">
        <x:v>E-Switch</x:v>
      </x:c>
      <x:c r="C18" s="13" t="str">
        <x:v>TL3342F160QG</x:v>
      </x:c>
      <x:c r="D18" s="23" t="n">
        <x:v>4</x:v>
      </x:c>
      <x:c r="E18" s="23" t="n">
        <x:f>ROUNDUP(D18*'总览'!$D$9*(1+'总览'!$B$10),0)</x:f>
        <x:v>24</x:v>
      </x:c>
      <x:c r="F18" s="20" t="str">
        <x:v>S14</x:v>
      </x:c>
      <x:c r="G18" s="13" t="str">
        <x:v>系列规则构成的料号仍要确认订单有效性</x:v>
      </x:c>
      <x:c r="H18" s="14" t="str">
        <x:v>未收到</x:v>
      </x:c>
      <x:c r="I18" s="14" t="str"/>
      <x:c r="J18" s="26"/>
      <x:c r="K18" s="14" t="str"/>
      <x:c r="L18" s="27"/>
      <x:c r="M18" s="27"/>
      <x:c r="N18" s="28"/>
      <x:c r="O18" s="14" t="str">
        <x:v>未放行</x:v>
      </x:c>
      <x:c r="P18" s="14" t="str"/>
      <x:c r="Q18" s="13" t="str">
        <x:v>https://www.e-switch.com/zh-CN/product/tl3342-series-low-profile-smt-tactile-switch/</x:v>
      </x:c>
      <x:c r="R18" s="13" t="str">
        <x:v>MAIN:SW1;MAIN:SW2;MAIN:SW3;MAIN:SW4</x:v>
      </x:c>
      <x:c r="S18" s="13" t="n">
        <x:f>D18*'总览'!$H$9</x:f>
        <x:v>4000</x:v>
      </x:c>
    </x:row>
    <x:row r="19" ht="50" customHeight="1">
      <x:c r="A19" s="12" t="str">
        <x:v>P015</x:v>
      </x:c>
      <x:c r="B19" s="12" t="str">
        <x:v>Espressif</x:v>
      </x:c>
      <x:c r="C19" s="12" t="str">
        <x:v>ESP32-C5-WROOM-1-N8R2</x:v>
      </x:c>
      <x:c r="D19" s="22" t="n">
        <x:v>1</x:v>
      </x:c>
      <x:c r="E19" s="22" t="n">
        <x:f>ROUNDUP(D19*'总览'!$D$9*(1+'总览'!$B$10),0)</x:f>
        <x:v>6</x:v>
      </x:c>
      <x:c r="F19" s="18" t="str">
        <x:v>S17</x:v>
      </x:c>
      <x:c r="G19" s="12" t="str">
        <x:v>仅历史候选编译不能满足产品验收</x:v>
      </x:c>
      <x:c r="H19" s="14" t="str">
        <x:v>未收到</x:v>
      </x:c>
      <x:c r="I19" s="14" t="str"/>
      <x:c r="J19" s="26"/>
      <x:c r="K19" s="14" t="str"/>
      <x:c r="L19" s="27"/>
      <x:c r="M19" s="27"/>
      <x:c r="N19" s="28"/>
      <x:c r="O19" s="14" t="str">
        <x:v>未放行</x:v>
      </x:c>
      <x:c r="P19" s="14" t="str"/>
      <x:c r="Q19" s="12" t="str">
        <x:v>https://www.espressif.com/sites/default/files/documentation/esp32-c5-wroom-1_wroom-1u_datasheet_en.pdf</x:v>
      </x:c>
      <x:c r="R19" s="12" t="str">
        <x:v>MAIN:U5</x:v>
      </x:c>
      <x:c r="S19" s="12" t="n">
        <x:f>D19*'总览'!$H$9</x:f>
        <x:v>1000</x:v>
      </x:c>
    </x:row>
    <x:row r="20" ht="48" customHeight="1">
      <x:c r="A20" s="13" t="str">
        <x:v>P016</x:v>
      </x:c>
      <x:c r="B20" s="13" t="str">
        <x:v>GCT</x:v>
      </x:c>
      <x:c r="C20" s="13" t="str">
        <x:v>USB4105-GF-A-060</x:v>
      </x:c>
      <x:c r="D20" s="23" t="n">
        <x:v>1</x:v>
      </x:c>
      <x:c r="E20" s="23" t="n">
        <x:f>ROUNDUP(D20*'总览'!$D$9*(1+'总览'!$B$10),0)</x:f>
        <x:v>6</x:v>
      </x:c>
      <x:c r="F20" s="20" t="str">
        <x:v>S18</x:v>
      </x:c>
      <x:c r="G20" s="13" t="str">
        <x:v>主板、读头和5块小板均有独立释放前置</x:v>
      </x:c>
      <x:c r="H20" s="14" t="str">
        <x:v>未收到</x:v>
      </x:c>
      <x:c r="I20" s="14" t="str"/>
      <x:c r="J20" s="26"/>
      <x:c r="K20" s="14" t="str"/>
      <x:c r="L20" s="27"/>
      <x:c r="M20" s="27"/>
      <x:c r="N20" s="28"/>
      <x:c r="O20" s="14" t="str">
        <x:v>未放行</x:v>
      </x:c>
      <x:c r="P20" s="14" t="str"/>
      <x:c r="Q20" s="13" t="str">
        <x:v>https://gct.co/connector/usb4105</x:v>
      </x:c>
      <x:c r="R20" s="13" t="str">
        <x:v>MAIN:J1</x:v>
      </x:c>
      <x:c r="S20" s="13" t="n">
        <x:f>D20*'总览'!$H$9</x:f>
        <x:v>1000</x:v>
      </x:c>
    </x:row>
    <x:row r="21" ht="48" customHeight="1">
      <x:c r="A21" s="12" t="str">
        <x:v>P017</x:v>
      </x:c>
      <x:c r="B21" s="12" t="str">
        <x:v>Harness supplier pending</x:v>
      </x:c>
      <x:c r="C21" s="12" t="str">
        <x:v>PF-WIRE-24AWG-UL1007-CONTROLLED</x:v>
      </x:c>
      <x:c r="D21" s="24" t="n">
        <x:v>1.16</x:v>
      </x:c>
      <x:c r="E21" s="24" t="n">
        <x:f>ROUNDUP(D21*'总览'!$D$9*(1+'总览'!$B$10),2)</x:f>
        <x:v>6.96</x:v>
      </x:c>
      <x:c r="F21" s="18" t="str">
        <x:v>S13</x:v>
      </x:c>
      <x:c r="G21" s="12" t="str">
        <x:v>PH2摩擦保持；未冻结路径/防错时不批准</x:v>
      </x:c>
      <x:c r="H21" s="14" t="str">
        <x:v>未收到</x:v>
      </x:c>
      <x:c r="I21" s="14" t="str"/>
      <x:c r="J21" s="26"/>
      <x:c r="K21" s="14" t="str"/>
      <x:c r="L21" s="27"/>
      <x:c r="M21" s="27"/>
      <x:c r="N21" s="28"/>
      <x:c r="O21" s="14" t="str">
        <x:v>未放行</x:v>
      </x:c>
      <x:c r="P21" s="14" t="str"/>
      <x:c r="Q21" s="12" t="str"/>
      <x:c r="R21" s="12" t="str">
        <x:v>HARNESS raw conductor metres AWG24</x:v>
      </x:c>
      <x:c r="S21" s="12" t="n">
        <x:f>D21*'总览'!$H$9</x:f>
        <x:v>1160</x:v>
      </x:c>
    </x:row>
    <x:row r="22" ht="48" customHeight="1">
      <x:c r="A22" s="13" t="str">
        <x:v>P018</x:v>
      </x:c>
      <x:c r="B22" s="13" t="str">
        <x:v>Harness supplier pending</x:v>
      </x:c>
      <x:c r="C22" s="13" t="str">
        <x:v>PF-WIRE-26AWG-UL1007-CONTROLLED</x:v>
      </x:c>
      <x:c r="D22" s="25" t="n">
        <x:v>4.32</x:v>
      </x:c>
      <x:c r="E22" s="25" t="n">
        <x:f>ROUNDUP(D22*'总览'!$D$9*(1+'总览'!$B$10),2)</x:f>
        <x:v>25.92</x:v>
      </x:c>
      <x:c r="F22" s="20" t="str">
        <x:v>S13</x:v>
      </x:c>
      <x:c r="G22" s="13" t="str">
        <x:v>PH2摩擦保持；未冻结路径/防错时不批准</x:v>
      </x:c>
      <x:c r="H22" s="14" t="str">
        <x:v>未收到</x:v>
      </x:c>
      <x:c r="I22" s="14" t="str"/>
      <x:c r="J22" s="26"/>
      <x:c r="K22" s="14" t="str"/>
      <x:c r="L22" s="27"/>
      <x:c r="M22" s="27"/>
      <x:c r="N22" s="28"/>
      <x:c r="O22" s="14" t="str">
        <x:v>未放行</x:v>
      </x:c>
      <x:c r="P22" s="14" t="str"/>
      <x:c r="Q22" s="13" t="str"/>
      <x:c r="R22" s="13" t="str">
        <x:v>HARNESS raw conductor metres AWG26</x:v>
      </x:c>
      <x:c r="S22" s="13" t="n">
        <x:f>D22*'总览'!$H$9</x:f>
        <x:v>4320</x:v>
      </x:c>
    </x:row>
    <x:row r="23" ht="50" customHeight="1">
      <x:c r="A23" s="12" t="str">
        <x:v>P019</x:v>
      </x:c>
      <x:c r="B23" s="12" t="str">
        <x:v>Identiv</x:v>
      </x:c>
      <x:c r="C23" s="12" t="str">
        <x:v>LA1PADNX9025</x:v>
      </x:c>
      <x:c r="D23" s="22" t="n">
        <x:v>1</x:v>
      </x:c>
      <x:c r="E23" s="22" t="n">
        <x:f>ROUNDUP(D23*'总览'!$D$9*(1+'总览'!$B$10),0)</x:f>
        <x:v>6</x:v>
      </x:c>
      <x:c r="F23" s="18" t="str">
        <x:v>S08</x:v>
      </x:c>
      <x:c r="G23" s="12" t="str">
        <x:v>2022资料需当前承认；20个样件不证明寿命/可靠率</x:v>
      </x:c>
      <x:c r="H23" s="14" t="str">
        <x:v>未收到</x:v>
      </x:c>
      <x:c r="I23" s="14" t="str"/>
      <x:c r="J23" s="26"/>
      <x:c r="K23" s="14" t="str"/>
      <x:c r="L23" s="27"/>
      <x:c r="M23" s="27"/>
      <x:c r="N23" s="28"/>
      <x:c r="O23" s="14" t="str">
        <x:v>未放行</x:v>
      </x:c>
      <x:c r="P23" s="14" t="str"/>
      <x:c r="Q23" s="12" t="str">
        <x:v>https://files.identiv.com/products/rfid-nfc-inlays/ntag-22x-portfolio/Identiv_NTAG22x-DNA-Portfolio-DataSheet.pdf</x:v>
      </x:c>
      <x:c r="R23" s="12" t="str">
        <x:v>PF-TAG-INLAY-A01</x:v>
      </x:c>
      <x:c r="S23" s="12" t="n">
        <x:f>D23*'总览'!$H$9</x:f>
        <x:v>1000</x:v>
      </x:c>
    </x:row>
    <x:row r="24" ht="50" customHeight="1">
      <x:c r="A24" s="13" t="str">
        <x:v>P020</x:v>
      </x:c>
      <x:c r="B24" s="13" t="str">
        <x:v>JST</x:v>
      </x:c>
      <x:c r="C24" s="13" t="str">
        <x:v>B2B-PH-K-S(LF)(SN)</x:v>
      </x:c>
      <x:c r="D24" s="23" t="n">
        <x:v>12</x:v>
      </x:c>
      <x:c r="E24" s="23" t="n">
        <x:f>ROUNDUP(D24*'总览'!$D$9*(1+'总览'!$B$10),0)</x:f>
        <x:v>72</x:v>
      </x:c>
      <x:c r="F24" s="20" t="str">
        <x:v>S13</x:v>
      </x:c>
      <x:c r="G24" s="13" t="str">
        <x:v>PH2摩擦保持；未冻结路径/防错时不批准</x:v>
      </x:c>
      <x:c r="H24" s="14" t="str">
        <x:v>未收到</x:v>
      </x:c>
      <x:c r="I24" s="14" t="str"/>
      <x:c r="J24" s="26"/>
      <x:c r="K24" s="14" t="str"/>
      <x:c r="L24" s="27"/>
      <x:c r="M24" s="27"/>
      <x:c r="N24" s="28"/>
      <x:c r="O24" s="14" t="str">
        <x:v>未放行</x:v>
      </x:c>
      <x:c r="P24" s="14" t="str"/>
      <x:c r="Q24" s="13" t="str">
        <x:v>https://www.jst-mfg.com/product/pdf/eng/ePH.pdf</x:v>
      </x:c>
      <x:c r="R24" s="13" t="str">
        <x:v>MAIN:J2;MAIN:J4;MAIN:J5;MAIN:J9;MAIN:J10;MAIN:J11;MAIN:J12;MAIN:J6;SENSOR-OPEN:J1;SENSOR-CLOSED:J1;SENSOR-PINCH:J1;SENSOR-FOOD:J1</x:v>
      </x:c>
      <x:c r="S24" s="13" t="n">
        <x:f>D24*'总览'!$H$9</x:f>
        <x:v>12000</x:v>
      </x:c>
    </x:row>
    <x:row r="25" ht="48" customHeight="1">
      <x:c r="A25" s="12" t="str">
        <x:v>P021</x:v>
      </x:c>
      <x:c r="B25" s="12" t="str">
        <x:v>JST</x:v>
      </x:c>
      <x:c r="C25" s="12" t="str">
        <x:v>B3B-PH-K-S(LF)(SN)</x:v>
      </x:c>
      <x:c r="D25" s="22" t="n">
        <x:v>2</x:v>
      </x:c>
      <x:c r="E25" s="22" t="n">
        <x:f>ROUNDUP(D25*'总览'!$D$9*(1+'总览'!$B$10),0)</x:f>
        <x:v>12</x:v>
      </x:c>
      <x:c r="F25" s="18" t="str">
        <x:v>S13</x:v>
      </x:c>
      <x:c r="G25" s="12" t="str">
        <x:v>PH2摩擦保持；未冻结路径/防错时不批准</x:v>
      </x:c>
      <x:c r="H25" s="14" t="str">
        <x:v>未收到</x:v>
      </x:c>
      <x:c r="I25" s="14" t="str"/>
      <x:c r="J25" s="26"/>
      <x:c r="K25" s="14" t="str"/>
      <x:c r="L25" s="27"/>
      <x:c r="M25" s="27"/>
      <x:c r="N25" s="28"/>
      <x:c r="O25" s="14" t="str">
        <x:v>未放行</x:v>
      </x:c>
      <x:c r="P25" s="14" t="str"/>
      <x:c r="Q25" s="12" t="str">
        <x:v>https://www.jst-mfg.com/product/pdf/eng/ePH.pdf</x:v>
      </x:c>
      <x:c r="R25" s="12" t="str">
        <x:v>MAIN:J8;FEEDBACK:J1</x:v>
      </x:c>
      <x:c r="S25" s="12" t="n">
        <x:f>D25*'总览'!$H$9</x:f>
        <x:v>2000</x:v>
      </x:c>
    </x:row>
    <x:row r="26" ht="48" customHeight="1">
      <x:c r="A26" s="13" t="str">
        <x:v>P022</x:v>
      </x:c>
      <x:c r="B26" s="13" t="str">
        <x:v>JST</x:v>
      </x:c>
      <x:c r="C26" s="13" t="str">
        <x:v>B4B-PH-K-S(LF)(SN)</x:v>
      </x:c>
      <x:c r="D26" s="23" t="n">
        <x:v>1</x:v>
      </x:c>
      <x:c r="E26" s="23" t="n">
        <x:f>ROUNDUP(D26*'总览'!$D$9*(1+'总览'!$B$10),0)</x:f>
        <x:v>6</x:v>
      </x:c>
      <x:c r="F26" s="20" t="str">
        <x:v>S13</x:v>
      </x:c>
      <x:c r="G26" s="13" t="str">
        <x:v>PH2摩擦保持；未冻结路径/防错时不批准</x:v>
      </x:c>
      <x:c r="H26" s="14" t="str">
        <x:v>未收到</x:v>
      </x:c>
      <x:c r="I26" s="14" t="str"/>
      <x:c r="J26" s="26"/>
      <x:c r="K26" s="14" t="str"/>
      <x:c r="L26" s="27"/>
      <x:c r="M26" s="27"/>
      <x:c r="N26" s="28"/>
      <x:c r="O26" s="14" t="str">
        <x:v>未放行</x:v>
      </x:c>
      <x:c r="P26" s="14" t="str"/>
      <x:c r="Q26" s="13" t="str">
        <x:v>https://www.jst-mfg.com/product/pdf/eng/ePH.pdf</x:v>
      </x:c>
      <x:c r="R26" s="13" t="str">
        <x:v>MAIN:J13</x:v>
      </x:c>
      <x:c r="S26" s="13" t="n">
        <x:f>D26*'总览'!$H$9</x:f>
        <x:v>1000</x:v>
      </x:c>
    </x:row>
    <x:row r="27" ht="48" customHeight="1">
      <x:c r="A27" s="12" t="str">
        <x:v>P023</x:v>
      </x:c>
      <x:c r="B27" s="12" t="str">
        <x:v>JST</x:v>
      </x:c>
      <x:c r="C27" s="12" t="str">
        <x:v>PHR-10</x:v>
      </x:c>
      <x:c r="D27" s="22" t="n">
        <x:v>2</x:v>
      </x:c>
      <x:c r="E27" s="22" t="n">
        <x:f>ROUNDUP(D27*'总览'!$D$9*(1+'总览'!$B$10),0)</x:f>
        <x:v>12</x:v>
      </x:c>
      <x:c r="F27" s="18" t="str">
        <x:v>S13</x:v>
      </x:c>
      <x:c r="G27" s="12" t="str">
        <x:v>PH2摩擦保持；未冻结路径/防错时不批准</x:v>
      </x:c>
      <x:c r="H27" s="14" t="str">
        <x:v>未收到</x:v>
      </x:c>
      <x:c r="I27" s="14" t="str"/>
      <x:c r="J27" s="26"/>
      <x:c r="K27" s="14" t="str"/>
      <x:c r="L27" s="27"/>
      <x:c r="M27" s="27"/>
      <x:c r="N27" s="28"/>
      <x:c r="O27" s="14" t="str">
        <x:v>未放行</x:v>
      </x:c>
      <x:c r="P27" s="14" t="str"/>
      <x:c r="Q27" s="12" t="str">
        <x:v>https://www.jst-mfg.com/product/pdf/eng/ePH.pdf</x:v>
      </x:c>
      <x:c r="R27" s="12" t="str">
        <x:v>HARNESS:PHR-10</x:v>
      </x:c>
      <x:c r="S27" s="12" t="n">
        <x:f>D27*'总览'!$H$9</x:f>
        <x:v>2000</x:v>
      </x:c>
    </x:row>
    <x:row r="28" ht="48" customHeight="1">
      <x:c r="A28" s="13" t="str">
        <x:v>P024</x:v>
      </x:c>
      <x:c r="B28" s="13" t="str">
        <x:v>JST</x:v>
      </x:c>
      <x:c r="C28" s="13" t="str">
        <x:v>PHR-2</x:v>
      </x:c>
      <x:c r="D28" s="23" t="n">
        <x:v>12</x:v>
      </x:c>
      <x:c r="E28" s="23" t="n">
        <x:f>ROUNDUP(D28*'总览'!$D$9*(1+'总览'!$B$10),0)</x:f>
        <x:v>72</x:v>
      </x:c>
      <x:c r="F28" s="20" t="str">
        <x:v>S13</x:v>
      </x:c>
      <x:c r="G28" s="13" t="str">
        <x:v>PH2摩擦保持；未冻结路径/防错时不批准</x:v>
      </x:c>
      <x:c r="H28" s="14" t="str">
        <x:v>未收到</x:v>
      </x:c>
      <x:c r="I28" s="14" t="str"/>
      <x:c r="J28" s="26"/>
      <x:c r="K28" s="14" t="str"/>
      <x:c r="L28" s="27"/>
      <x:c r="M28" s="27"/>
      <x:c r="N28" s="28"/>
      <x:c r="O28" s="14" t="str">
        <x:v>未放行</x:v>
      </x:c>
      <x:c r="P28" s="14" t="str"/>
      <x:c r="Q28" s="13" t="str">
        <x:v>https://www.jst-mfg.com/product/pdf/eng/ePH.pdf</x:v>
      </x:c>
      <x:c r="R28" s="13" t="str">
        <x:v>HARNESS:PHR-2</x:v>
      </x:c>
      <x:c r="S28" s="13" t="n">
        <x:f>D28*'总览'!$H$9</x:f>
        <x:v>12000</x:v>
      </x:c>
    </x:row>
    <x:row r="29" ht="48" customHeight="1">
      <x:c r="A29" s="12" t="str">
        <x:v>P025</x:v>
      </x:c>
      <x:c r="B29" s="12" t="str">
        <x:v>JST</x:v>
      </x:c>
      <x:c r="C29" s="12" t="str">
        <x:v>PHR-3</x:v>
      </x:c>
      <x:c r="D29" s="22" t="n">
        <x:v>2</x:v>
      </x:c>
      <x:c r="E29" s="22" t="n">
        <x:f>ROUNDUP(D29*'总览'!$D$9*(1+'总览'!$B$10),0)</x:f>
        <x:v>12</x:v>
      </x:c>
      <x:c r="F29" s="18" t="str">
        <x:v>S13</x:v>
      </x:c>
      <x:c r="G29" s="12" t="str">
        <x:v>PH2摩擦保持；未冻结路径/防错时不批准</x:v>
      </x:c>
      <x:c r="H29" s="14" t="str">
        <x:v>未收到</x:v>
      </x:c>
      <x:c r="I29" s="14" t="str"/>
      <x:c r="J29" s="26"/>
      <x:c r="K29" s="14" t="str"/>
      <x:c r="L29" s="27"/>
      <x:c r="M29" s="27"/>
      <x:c r="N29" s="28"/>
      <x:c r="O29" s="14" t="str">
        <x:v>未放行</x:v>
      </x:c>
      <x:c r="P29" s="14" t="str"/>
      <x:c r="Q29" s="12" t="str">
        <x:v>https://www.jst-mfg.com/product/pdf/eng/ePH.pdf</x:v>
      </x:c>
      <x:c r="R29" s="12" t="str">
        <x:v>HARNESS:PHR-3</x:v>
      </x:c>
      <x:c r="S29" s="12" t="n">
        <x:f>D29*'总览'!$H$9</x:f>
        <x:v>2000</x:v>
      </x:c>
    </x:row>
    <x:row r="30" ht="48" customHeight="1">
      <x:c r="A30" s="13" t="str">
        <x:v>P026</x:v>
      </x:c>
      <x:c r="B30" s="13" t="str">
        <x:v>JST</x:v>
      </x:c>
      <x:c r="C30" s="13" t="str">
        <x:v>PHR-4</x:v>
      </x:c>
      <x:c r="D30" s="23" t="n">
        <x:v>1</x:v>
      </x:c>
      <x:c r="E30" s="23" t="n">
        <x:f>ROUNDUP(D30*'总览'!$D$9*(1+'总览'!$B$10),0)</x:f>
        <x:v>6</x:v>
      </x:c>
      <x:c r="F30" s="20" t="str">
        <x:v>S13</x:v>
      </x:c>
      <x:c r="G30" s="13" t="str">
        <x:v>PH2摩擦保持；未冻结路径/防错时不批准</x:v>
      </x:c>
      <x:c r="H30" s="14" t="str">
        <x:v>未收到</x:v>
      </x:c>
      <x:c r="I30" s="14" t="str"/>
      <x:c r="J30" s="26"/>
      <x:c r="K30" s="14" t="str"/>
      <x:c r="L30" s="27"/>
      <x:c r="M30" s="27"/>
      <x:c r="N30" s="28"/>
      <x:c r="O30" s="14" t="str">
        <x:v>未放行</x:v>
      </x:c>
      <x:c r="P30" s="14" t="str"/>
      <x:c r="Q30" s="13" t="str">
        <x:v>https://www.jst-mfg.com/product/pdf/eng/ePH.pdf</x:v>
      </x:c>
      <x:c r="R30" s="13" t="str">
        <x:v>HARNESS:PHR-4</x:v>
      </x:c>
      <x:c r="S30" s="13" t="n">
        <x:f>D30*'总览'!$H$9</x:f>
        <x:v>1000</x:v>
      </x:c>
    </x:row>
    <x:row r="31" ht="48" customHeight="1">
      <x:c r="A31" s="12" t="str">
        <x:v>P027</x:v>
      </x:c>
      <x:c r="B31" s="12" t="str">
        <x:v>JST</x:v>
      </x:c>
      <x:c r="C31" s="12" t="str">
        <x:v>S10B-PH-K(LF)(SN)</x:v>
      </x:c>
      <x:c r="D31" s="22" t="n">
        <x:v>2</x:v>
      </x:c>
      <x:c r="E31" s="22" t="n">
        <x:f>ROUNDUP(D31*'总览'!$D$9*(1+'总览'!$B$10),0)</x:f>
        <x:v>12</x:v>
      </x:c>
      <x:c r="F31" s="18" t="str">
        <x:v>S13</x:v>
      </x:c>
      <x:c r="G31" s="12" t="str">
        <x:v>PH2摩擦保持；未冻结路径/防错时不批准</x:v>
      </x:c>
      <x:c r="H31" s="14" t="str">
        <x:v>未收到</x:v>
      </x:c>
      <x:c r="I31" s="14" t="str"/>
      <x:c r="J31" s="26"/>
      <x:c r="K31" s="14" t="str"/>
      <x:c r="L31" s="27"/>
      <x:c r="M31" s="27"/>
      <x:c r="N31" s="28"/>
      <x:c r="O31" s="14" t="str">
        <x:v>未放行</x:v>
      </x:c>
      <x:c r="P31" s="14" t="str"/>
      <x:c r="Q31" s="12" t="str">
        <x:v>https://www.jst-mfg.com/product/pdf/eng/ePH.pdf</x:v>
      </x:c>
      <x:c r="R31" s="12" t="str">
        <x:v>MAIN:J3;READER:J3</x:v>
      </x:c>
      <x:c r="S31" s="12" t="n">
        <x:f>D31*'总览'!$H$9</x:f>
        <x:v>2000</x:v>
      </x:c>
    </x:row>
    <x:row r="32" ht="48" customHeight="1">
      <x:c r="A32" s="13" t="str">
        <x:v>P028</x:v>
      </x:c>
      <x:c r="B32" s="13" t="str">
        <x:v>JST</x:v>
      </x:c>
      <x:c r="C32" s="13" t="str">
        <x:v>SPH-002T-P0.5S</x:v>
      </x:c>
      <x:c r="D32" s="23" t="n">
        <x:v>54</x:v>
      </x:c>
      <x:c r="E32" s="23" t="n">
        <x:f>ROUNDUP(D32*'总览'!$D$9*(1+'总览'!$B$10),0)</x:f>
        <x:v>324</x:v>
      </x:c>
      <x:c r="F32" s="20" t="str">
        <x:v>S13</x:v>
      </x:c>
      <x:c r="G32" s="13" t="str">
        <x:v>PH2摩擦保持；未冻结路径/防错时不批准</x:v>
      </x:c>
      <x:c r="H32" s="14" t="str">
        <x:v>未收到</x:v>
      </x:c>
      <x:c r="I32" s="14" t="str"/>
      <x:c r="J32" s="26"/>
      <x:c r="K32" s="14" t="str"/>
      <x:c r="L32" s="27"/>
      <x:c r="M32" s="27"/>
      <x:c r="N32" s="28"/>
      <x:c r="O32" s="14" t="str">
        <x:v>未放行</x:v>
      </x:c>
      <x:c r="P32" s="14" t="str"/>
      <x:c r="Q32" s="13" t="str">
        <x:v>https://www.jst-mfg.com/product/pdf/eng/ePH.pdf</x:v>
      </x:c>
      <x:c r="R32" s="13" t="str">
        <x:v>HARNESS:CONTACT</x:v>
      </x:c>
      <x:c r="S32" s="13" t="n">
        <x:f>D32*'总览'!$H$9</x:f>
        <x:v>54000</x:v>
      </x:c>
    </x:row>
    <x:row r="33" ht="48" customHeight="1">
      <x:c r="A33" s="12" t="str">
        <x:v>P029</x:v>
      </x:c>
      <x:c r="B33" s="12" t="str">
        <x:v>K&amp;J Magnetics</x:v>
      </x:c>
      <x:c r="C33" s="12" t="str">
        <x:v>D32</x:v>
      </x:c>
      <x:c r="D33" s="22" t="n">
        <x:v>5</x:v>
      </x:c>
      <x:c r="E33" s="22" t="n">
        <x:f>ROUNDUP(D33*'总览'!$D$9*(1+'总览'!$B$10),0)</x:f>
        <x:v>30</x:v>
      </x:c>
      <x:c r="F33" s="18" t="str">
        <x:v>S12</x:v>
      </x:c>
      <x:c r="G33" s="12" t="str">
        <x:v>D32常温目录参数不证明动作距离和成品留置</x:v>
      </x:c>
      <x:c r="H33" s="14" t="str">
        <x:v>未收到</x:v>
      </x:c>
      <x:c r="I33" s="14" t="str"/>
      <x:c r="J33" s="26"/>
      <x:c r="K33" s="14" t="str"/>
      <x:c r="L33" s="27"/>
      <x:c r="M33" s="27"/>
      <x:c r="N33" s="28"/>
      <x:c r="O33" s="14" t="str">
        <x:v>未放行</x:v>
      </x:c>
      <x:c r="P33" s="14" t="str"/>
      <x:c r="Q33" s="12" t="str">
        <x:v>https://www.kjmagnetics.com/d32-neodymium-disc-magnet</x:v>
      </x:c>
      <x:c r="R33" s="12" t="str">
        <x:v>PF-MAG-D32</x:v>
      </x:c>
      <x:c r="S33" s="12" t="n">
        <x:f>D33*'总览'!$H$9</x:f>
        <x:v>5000</x:v>
      </x:c>
    </x:row>
    <x:row r="34" ht="50" customHeight="1">
      <x:c r="A34" s="13" t="str">
        <x:v>P030</x:v>
      </x:c>
      <x:c r="B34" s="13" t="str">
        <x:v>KYOCERA AVX</x:v>
      </x:c>
      <x:c r="C34" s="13" t="str">
        <x:v>04023C103KAT2A</x:v>
      </x:c>
      <x:c r="D34" s="23" t="n">
        <x:v>7</x:v>
      </x:c>
      <x:c r="E34" s="23" t="n">
        <x:f>ROUNDUP(D34*'总览'!$D$9*(1+'总览'!$B$10),0)</x:f>
        <x:v>42</x:v>
      </x:c>
      <x:c r="F34" s="20" t="str">
        <x:v>S16</x:v>
      </x:c>
      <x:c r="G34" s="13" t="str">
        <x:v>ANT300警告/匹配与晶体负载未闭合</x:v>
      </x:c>
      <x:c r="H34" s="14" t="str">
        <x:v>未收到</x:v>
      </x:c>
      <x:c r="I34" s="14" t="str"/>
      <x:c r="J34" s="26"/>
      <x:c r="K34" s="14" t="str"/>
      <x:c r="L34" s="27"/>
      <x:c r="M34" s="27"/>
      <x:c r="N34" s="28"/>
      <x:c r="O34" s="14" t="str">
        <x:v>未放行</x:v>
      </x:c>
      <x:c r="P34" s="14" t="str"/>
      <x:c r="Q34" s="13" t="str">
        <x:v>https://www.st.com/resource/en/datasheet/st25r100.pdf</x:v>
      </x:c>
      <x:c r="R34" s="13" t="str">
        <x:v>READER:C201;READER:C202;READER:C206;READER:C208;READER:C210;READER:C213;READER:C221</x:v>
      </x:c>
      <x:c r="S34" s="13" t="n">
        <x:f>D34*'总览'!$H$9</x:f>
        <x:v>7000</x:v>
      </x:c>
    </x:row>
    <x:row r="35" ht="48" customHeight="1">
      <x:c r="A35" s="12" t="str">
        <x:v>P031</x:v>
      </x:c>
      <x:c r="B35" s="12" t="str">
        <x:v>Kingbright</x:v>
      </x:c>
      <x:c r="C35" s="12" t="str">
        <x:v>APT1608SGC</x:v>
      </x:c>
      <x:c r="D35" s="22" t="n">
        <x:v>1</x:v>
      </x:c>
      <x:c r="E35" s="22" t="n">
        <x:f>ROUNDUP(D35*'总览'!$D$9*(1+'总览'!$B$10),0)</x:f>
        <x:v>6</x:v>
      </x:c>
      <x:c r="F35" s="18" t="str">
        <x:v>S14</x:v>
      </x:c>
      <x:c r="G35" s="12" t="str">
        <x:v>系列规则构成的料号仍要确认订单有效性</x:v>
      </x:c>
      <x:c r="H35" s="14" t="str">
        <x:v>未收到</x:v>
      </x:c>
      <x:c r="I35" s="14" t="str"/>
      <x:c r="J35" s="26"/>
      <x:c r="K35" s="14" t="str"/>
      <x:c r="L35" s="27"/>
      <x:c r="M35" s="27"/>
      <x:c r="N35" s="28"/>
      <x:c r="O35" s="14" t="str">
        <x:v>未放行</x:v>
      </x:c>
      <x:c r="P35" s="14" t="str"/>
      <x:c r="Q35" s="12" t="str">
        <x:v>https://www.kingbrightusa.com/images/catalog/spec/apt1608sgc.pdf</x:v>
      </x:c>
      <x:c r="R35" s="12" t="str">
        <x:v>MAIN:D1</x:v>
      </x:c>
      <x:c r="S35" s="12" t="n">
        <x:f>D35*'总览'!$H$9</x:f>
        <x:v>1000</x:v>
      </x:c>
    </x:row>
    <x:row r="36" ht="50" customHeight="1">
      <x:c r="A36" s="13" t="str">
        <x:v>P032</x:v>
      </x:c>
      <x:c r="B36" s="13" t="str">
        <x:v>Littelfuse</x:v>
      </x:c>
      <x:c r="C36" s="13" t="str">
        <x:v>046601.5NRHF</x:v>
      </x:c>
      <x:c r="D36" s="23" t="n">
        <x:v>2</x:v>
      </x:c>
      <x:c r="E36" s="23" t="n">
        <x:f>ROUNDUP(D36*'总览'!$D$9*(1+'总览'!$B$10),0)</x:f>
        <x:v>12</x:v>
      </x:c>
      <x:c r="F36" s="20" t="str">
        <x:v>S15</x:v>
      </x:c>
      <x:c r="G36" s="13" t="str">
        <x:v>USB4项DRC及RPW/land差异尚未闭合</x:v>
      </x:c>
      <x:c r="H36" s="14" t="str">
        <x:v>未收到</x:v>
      </x:c>
      <x:c r="I36" s="14" t="str"/>
      <x:c r="J36" s="26"/>
      <x:c r="K36" s="14" t="str"/>
      <x:c r="L36" s="27"/>
      <x:c r="M36" s="27"/>
      <x:c r="N36" s="28"/>
      <x:c r="O36" s="14" t="str">
        <x:v>未放行</x:v>
      </x:c>
      <x:c r="P36" s="14" t="str"/>
      <x:c r="Q36" s="13" t="str">
        <x:v>https://www.littelfuse.com/assetdocs/fuse-466-datasheet?assetguid=dbe9bcd7-6072-4adf-bf5b-d33e52a6b90f</x:v>
      </x:c>
      <x:c r="R36" s="13" t="str">
        <x:v>MAIN:F1;MAIN:F2</x:v>
      </x:c>
      <x:c r="S36" s="13" t="n">
        <x:f>D36*'总览'!$H$9</x:f>
        <x:v>2000</x:v>
      </x:c>
    </x:row>
    <x:row r="37" ht="50" customHeight="1">
      <x:c r="A37" s="12" t="str">
        <x:v>P033</x:v>
      </x:c>
      <x:c r="B37" s="12" t="str">
        <x:v>Littelfuse</x:v>
      </x:c>
      <x:c r="C37" s="12" t="str">
        <x:v>MDSM-10R-15-20</x:v>
      </x:c>
      <x:c r="D37" s="22" t="n">
        <x:v>4</x:v>
      </x:c>
      <x:c r="E37" s="22" t="n">
        <x:f>ROUNDUP(D37*'总览'!$D$9*(1+'总览'!$B$10),0)</x:f>
        <x:v>24</x:v>
      </x:c>
      <x:c r="F37" s="18" t="str">
        <x:v>S10</x:v>
      </x:c>
      <x:c r="G37" s="12" t="str">
        <x:v>OPEN/CLOSED到位必须断开；不得到位吸合；小板未释放</x:v>
      </x:c>
      <x:c r="H37" s="14" t="str">
        <x:v>未收到</x:v>
      </x:c>
      <x:c r="I37" s="14" t="str"/>
      <x:c r="J37" s="26"/>
      <x:c r="K37" s="14" t="str"/>
      <x:c r="L37" s="27"/>
      <x:c r="M37" s="27"/>
      <x:c r="N37" s="28"/>
      <x:c r="O37" s="14" t="str">
        <x:v>未放行</x:v>
      </x:c>
      <x:c r="P37" s="14" t="str"/>
      <x:c r="Q37" s="12" t="str">
        <x:v>https://www.littelfuse.com/assetdocs/littelfuse_reed_switches_mdsm_10_datasheet.pdf?assetguid=81930043-6d99-4270-8651-5f4595175a1d</x:v>
      </x:c>
      <x:c r="R37" s="12" t="str">
        <x:v>SENSOR-OPEN:K1;SENSOR-CLOSED:K1;SENSOR-PINCH:K1;SENSOR-FOOD:K1</x:v>
      </x:c>
      <x:c r="S37" s="12" t="n">
        <x:f>D37*'总览'!$H$9</x:f>
        <x:v>4000</x:v>
      </x:c>
    </x:row>
    <x:row r="38" ht="50" customHeight="1">
      <x:c r="A38" s="13" t="str">
        <x:v>P034</x:v>
      </x:c>
      <x:c r="B38" s="13" t="str">
        <x:v>LyondellBasell</x:v>
      </x:c>
      <x:c r="C38" s="13" t="str">
        <x:v>PF-BOWL-SHIELD-A01 / Moplen HP500N natural</x:v>
      </x:c>
      <x:c r="D38" s="23" t="n">
        <x:v>2</x:v>
      </x:c>
      <x:c r="E38" s="23" t="n">
        <x:f>ROUNDUP(D38*'总览'!$D$9*(1+'总览'!$B$10),0)</x:f>
        <x:v>12</x:v>
      </x:c>
      <x:c r="F38" s="20" t="str">
        <x:v>S20</x:v>
      </x:c>
      <x:c r="G38" s="13" t="str">
        <x:v>原型材料不同不能代替最终PP成品承认</x:v>
      </x:c>
      <x:c r="H38" s="14" t="str">
        <x:v>未收到</x:v>
      </x:c>
      <x:c r="I38" s="14" t="str"/>
      <x:c r="J38" s="26"/>
      <x:c r="K38" s="14" t="str"/>
      <x:c r="L38" s="27"/>
      <x:c r="M38" s="27"/>
      <x:c r="N38" s="28"/>
      <x:c r="O38" s="14" t="str">
        <x:v>未放行</x:v>
      </x:c>
      <x:c r="P38" s="14" t="str"/>
      <x:c r="Q38" s="13" t="str">
        <x:v>https://www.lyondellbasell.com/en/polymers/p/Moplen-HP500N/e8c2d3bb-d271-459f-a439-629a5d85a7da</x:v>
      </x:c>
      <x:c r="R38" s="13" t="str">
        <x:v>PF-BOWL-SHIELD-A01</x:v>
      </x:c>
      <x:c r="S38" s="13" t="n">
        <x:f>D38*'总览'!$H$9</x:f>
        <x:v>2000</x:v>
      </x:c>
    </x:row>
    <x:row r="39" ht="50" customHeight="1">
      <x:c r="A39" s="12" t="str">
        <x:v>P035</x:v>
      </x:c>
      <x:c r="B39" s="12" t="str">
        <x:v>LyondellBasell</x:v>
      </x:c>
      <x:c r="C39" s="12" t="str">
        <x:v>PF-FEED-CHUTE-A01 / Moplen HP500N natural</x:v>
      </x:c>
      <x:c r="D39" s="22" t="n">
        <x:v>1</x:v>
      </x:c>
      <x:c r="E39" s="22" t="n">
        <x:f>ROUNDUP(D39*'总览'!$D$9*(1+'总览'!$B$10),0)</x:f>
        <x:v>6</x:v>
      </x:c>
      <x:c r="F39" s="18" t="str">
        <x:v>S20</x:v>
      </x:c>
      <x:c r="G39" s="12" t="str">
        <x:v>原型材料不同不能代替最终PP成品承认</x:v>
      </x:c>
      <x:c r="H39" s="14" t="str">
        <x:v>未收到</x:v>
      </x:c>
      <x:c r="I39" s="14" t="str"/>
      <x:c r="J39" s="26"/>
      <x:c r="K39" s="14" t="str"/>
      <x:c r="L39" s="27"/>
      <x:c r="M39" s="27"/>
      <x:c r="N39" s="28"/>
      <x:c r="O39" s="14" t="str">
        <x:v>未放行</x:v>
      </x:c>
      <x:c r="P39" s="14" t="str"/>
      <x:c r="Q39" s="12" t="str">
        <x:v>https://www.lyondellbasell.com/en/polymers/p/Moplen-HP500N/e8c2d3bb-d271-459f-a439-629a5d85a7da</x:v>
      </x:c>
      <x:c r="R39" s="12" t="str">
        <x:v>PF-FEED-CHUTE-A01</x:v>
      </x:c>
      <x:c r="S39" s="12" t="n">
        <x:f>D39*'总览'!$H$9</x:f>
        <x:v>1000</x:v>
      </x:c>
    </x:row>
    <x:row r="40" ht="50" customHeight="1">
      <x:c r="A40" s="13" t="str">
        <x:v>P036</x:v>
      </x:c>
      <x:c r="B40" s="13" t="str">
        <x:v>LyondellBasell</x:v>
      </x:c>
      <x:c r="C40" s="13" t="str">
        <x:v>PF-FEED-ROTOR-A01 / Moplen HP500N natural</x:v>
      </x:c>
      <x:c r="D40" s="23" t="n">
        <x:v>1</x:v>
      </x:c>
      <x:c r="E40" s="23" t="n">
        <x:f>ROUNDUP(D40*'总览'!$D$9*(1+'总览'!$B$10),0)</x:f>
        <x:v>6</x:v>
      </x:c>
      <x:c r="F40" s="20" t="str">
        <x:v>S20</x:v>
      </x:c>
      <x:c r="G40" s="13" t="str">
        <x:v>原型材料不同不能代替最终PP成品承认</x:v>
      </x:c>
      <x:c r="H40" s="14" t="str">
        <x:v>未收到</x:v>
      </x:c>
      <x:c r="I40" s="14" t="str"/>
      <x:c r="J40" s="26"/>
      <x:c r="K40" s="14" t="str"/>
      <x:c r="L40" s="27"/>
      <x:c r="M40" s="27"/>
      <x:c r="N40" s="28"/>
      <x:c r="O40" s="14" t="str">
        <x:v>未放行</x:v>
      </x:c>
      <x:c r="P40" s="14" t="str"/>
      <x:c r="Q40" s="13" t="str">
        <x:v>https://www.lyondellbasell.com/en/polymers/p/Moplen-HP500N/e8c2d3bb-d271-459f-a439-629a5d85a7da</x:v>
      </x:c>
      <x:c r="R40" s="13" t="str">
        <x:v>PF-FEED-ROTOR-A01</x:v>
      </x:c>
      <x:c r="S40" s="13" t="n">
        <x:f>D40*'总览'!$H$9</x:f>
        <x:v>1000</x:v>
      </x:c>
    </x:row>
    <x:row r="41" ht="50" customHeight="1">
      <x:c r="A41" s="12" t="str">
        <x:v>P037</x:v>
      </x:c>
      <x:c r="B41" s="12" t="str">
        <x:v>LyondellBasell</x:v>
      </x:c>
      <x:c r="C41" s="12" t="str">
        <x:v>PF-HOPPER-A01 / Moplen HP500N natural</x:v>
      </x:c>
      <x:c r="D41" s="22" t="n">
        <x:v>1</x:v>
      </x:c>
      <x:c r="E41" s="22" t="n">
        <x:f>ROUNDUP(D41*'总览'!$D$9*(1+'总览'!$B$10),0)</x:f>
        <x:v>6</x:v>
      </x:c>
      <x:c r="F41" s="18" t="str">
        <x:v>S20</x:v>
      </x:c>
      <x:c r="G41" s="12" t="str">
        <x:v>原型材料不同不能代替最终PP成品承认</x:v>
      </x:c>
      <x:c r="H41" s="14" t="str">
        <x:v>未收到</x:v>
      </x:c>
      <x:c r="I41" s="14" t="str"/>
      <x:c r="J41" s="26"/>
      <x:c r="K41" s="14" t="str"/>
      <x:c r="L41" s="27"/>
      <x:c r="M41" s="27"/>
      <x:c r="N41" s="28"/>
      <x:c r="O41" s="14" t="str">
        <x:v>未放行</x:v>
      </x:c>
      <x:c r="P41" s="14" t="str"/>
      <x:c r="Q41" s="12" t="str">
        <x:v>https://www.lyondellbasell.com/en/polymers/p/Moplen-HP500N/e8c2d3bb-d271-459f-a439-629a5d85a7da</x:v>
      </x:c>
      <x:c r="R41" s="12" t="str">
        <x:v>PF-HOPPER-A01</x:v>
      </x:c>
      <x:c r="S41" s="12" t="n">
        <x:f>D41*'总览'!$H$9</x:f>
        <x:v>1000</x:v>
      </x:c>
    </x:row>
    <x:row r="42" ht="50" customHeight="1">
      <x:c r="A42" s="13" t="str">
        <x:v>P038</x:v>
      </x:c>
      <x:c r="B42" s="13" t="str">
        <x:v>LyondellBasell</x:v>
      </x:c>
      <x:c r="C42" s="13" t="str">
        <x:v>PF-HOPPER-LID-A01 / Moplen HP500N natural</x:v>
      </x:c>
      <x:c r="D42" s="23" t="n">
        <x:v>1</x:v>
      </x:c>
      <x:c r="E42" s="23" t="n">
        <x:f>ROUNDUP(D42*'总览'!$D$9*(1+'总览'!$B$10),0)</x:f>
        <x:v>6</x:v>
      </x:c>
      <x:c r="F42" s="20" t="str">
        <x:v>S20</x:v>
      </x:c>
      <x:c r="G42" s="13" t="str">
        <x:v>原型材料不同不能代替最终PP成品承认</x:v>
      </x:c>
      <x:c r="H42" s="14" t="str">
        <x:v>未收到</x:v>
      </x:c>
      <x:c r="I42" s="14" t="str"/>
      <x:c r="J42" s="26"/>
      <x:c r="K42" s="14" t="str"/>
      <x:c r="L42" s="27"/>
      <x:c r="M42" s="27"/>
      <x:c r="N42" s="28"/>
      <x:c r="O42" s="14" t="str">
        <x:v>未放行</x:v>
      </x:c>
      <x:c r="P42" s="14" t="str"/>
      <x:c r="Q42" s="13" t="str">
        <x:v>https://www.lyondellbasell.com/en/polymers/p/Moplen-HP500N/e8c2d3bb-d271-459f-a439-629a5d85a7da</x:v>
      </x:c>
      <x:c r="R42" s="13" t="str">
        <x:v>PF-HOPPER-LID-A01</x:v>
      </x:c>
      <x:c r="S42" s="13" t="n">
        <x:f>D42*'总览'!$H$9</x:f>
        <x:v>1000</x:v>
      </x:c>
    </x:row>
    <x:row r="43" ht="50" customHeight="1">
      <x:c r="A43" s="12" t="str">
        <x:v>P039</x:v>
      </x:c>
      <x:c r="B43" s="12" t="str">
        <x:v>LyondellBasell</x:v>
      </x:c>
      <x:c r="C43" s="12" t="str">
        <x:v>PF-LID-A01 / Moplen HP500N natural</x:v>
      </x:c>
      <x:c r="D43" s="22" t="n">
        <x:v>1</x:v>
      </x:c>
      <x:c r="E43" s="22" t="n">
        <x:f>ROUNDUP(D43*'总览'!$D$9*(1+'总览'!$B$10),0)</x:f>
        <x:v>6</x:v>
      </x:c>
      <x:c r="F43" s="18" t="str">
        <x:v>S20</x:v>
      </x:c>
      <x:c r="G43" s="12" t="str">
        <x:v>原型材料不同不能代替最终PP成品承认</x:v>
      </x:c>
      <x:c r="H43" s="14" t="str">
        <x:v>未收到</x:v>
      </x:c>
      <x:c r="I43" s="14" t="str"/>
      <x:c r="J43" s="26"/>
      <x:c r="K43" s="14" t="str"/>
      <x:c r="L43" s="27"/>
      <x:c r="M43" s="27"/>
      <x:c r="N43" s="28"/>
      <x:c r="O43" s="14" t="str">
        <x:v>未放行</x:v>
      </x:c>
      <x:c r="P43" s="14" t="str"/>
      <x:c r="Q43" s="12" t="str">
        <x:v>https://www.lyondellbasell.com/en/polymers/p/Moplen-HP500N/e8c2d3bb-d271-459f-a439-629a5d85a7da</x:v>
      </x:c>
      <x:c r="R43" s="12" t="str">
        <x:v>PF-LID-A01</x:v>
      </x:c>
      <x:c r="S43" s="12" t="n">
        <x:f>D43*'总览'!$H$9</x:f>
        <x:v>1000</x:v>
      </x:c>
    </x:row>
    <x:row r="44" ht="48" customHeight="1">
      <x:c r="A44" s="13" t="str">
        <x:v>P040</x:v>
      </x:c>
      <x:c r="B44" s="13" t="str">
        <x:v>Memory Protection Devices</x:v>
      </x:c>
      <x:c r="C44" s="13" t="str">
        <x:v>BH3DL</x:v>
      </x:c>
      <x:c r="D44" s="23" t="n">
        <x:v>1</x:v>
      </x:c>
      <x:c r="E44" s="23" t="n">
        <x:f>ROUNDUP(D44*'总览'!$D$9*(1+'总览'!$B$10),0)</x:f>
        <x:v>6</x:v>
      </x:c>
      <x:c r="F44" s="20" t="str">
        <x:v>S03</x:v>
      </x:c>
      <x:c r="G44" s="13" t="str">
        <x:v>电池E95不随箱；备用Wi-Fi/运动行为需最终固件</x:v>
      </x:c>
      <x:c r="H44" s="14" t="str">
        <x:v>未收到</x:v>
      </x:c>
      <x:c r="I44" s="14" t="str"/>
      <x:c r="J44" s="26"/>
      <x:c r="K44" s="14" t="str"/>
      <x:c r="L44" s="27"/>
      <x:c r="M44" s="27"/>
      <x:c r="N44" s="28"/>
      <x:c r="O44" s="14" t="str">
        <x:v>未放行</x:v>
      </x:c>
      <x:c r="P44" s="14" t="str"/>
      <x:c r="Q44" s="13" t="str">
        <x:v>https://batteryholders.com/part.php?original=d&amp;override=d&amp;pn=BH3DL</x:v>
      </x:c>
      <x:c r="R44" s="13" t="str">
        <x:v>PF-BAT-HOLD-A01</x:v>
      </x:c>
      <x:c r="S44" s="13" t="n">
        <x:f>D44*'总览'!$H$9</x:f>
        <x:v>1000</x:v>
      </x:c>
    </x:row>
    <x:row r="45" ht="48" customHeight="1">
      <x:c r="A45" s="12" t="str">
        <x:v>P041</x:v>
      </x:c>
      <x:c r="B45" s="12" t="str">
        <x:v>Murata</x:v>
      </x:c>
      <x:c r="C45" s="12" t="str">
        <x:v>BLM15PD121SN1D</x:v>
      </x:c>
      <x:c r="D45" s="22" t="n">
        <x:v>1</x:v>
      </x:c>
      <x:c r="E45" s="22" t="n">
        <x:f>ROUNDUP(D45*'总览'!$D$9*(1+'总览'!$B$10),0)</x:f>
        <x:v>6</x:v>
      </x:c>
      <x:c r="F45" s="18" t="str">
        <x:v>S16</x:v>
      </x:c>
      <x:c r="G45" s="12" t="str">
        <x:v>ANT300警告/匹配与晶体负载未闭合</x:v>
      </x:c>
      <x:c r="H45" s="14" t="str">
        <x:v>未收到</x:v>
      </x:c>
      <x:c r="I45" s="14" t="str"/>
      <x:c r="J45" s="26"/>
      <x:c r="K45" s="14" t="str"/>
      <x:c r="L45" s="27"/>
      <x:c r="M45" s="27"/>
      <x:c r="N45" s="28"/>
      <x:c r="O45" s="14" t="str">
        <x:v>未放行</x:v>
      </x:c>
      <x:c r="P45" s="14" t="str"/>
      <x:c r="Q45" s="12" t="str">
        <x:v>https://www.st.com/en/ecosystems/x-nucleo-nfc09a1.html</x:v>
      </x:c>
      <x:c r="R45" s="12" t="str">
        <x:v>READER:L200</x:v>
      </x:c>
      <x:c r="S45" s="12" t="n">
        <x:f>D45*'总览'!$H$9</x:f>
        <x:v>1000</x:v>
      </x:c>
    </x:row>
    <x:row r="46" ht="68" customHeight="1">
      <x:c r="A46" s="13" t="str">
        <x:v>P042</x:v>
      </x:c>
      <x:c r="B46" s="13" t="str">
        <x:v>Murata</x:v>
      </x:c>
      <x:c r="C46" s="13" t="str">
        <x:v>GRM1555C1H100GA01D</x:v>
      </x:c>
      <x:c r="D46" s="23" t="n">
        <x:v>2</x:v>
      </x:c>
      <x:c r="E46" s="23" t="n">
        <x:f>ROUNDUP(D46*'总览'!$D$9*(1+'总览'!$B$10),0)</x:f>
        <x:v>12</x:v>
      </x:c>
      <x:c r="F46" s="20" t="str">
        <x:v>S16</x:v>
      </x:c>
      <x:c r="G46" s="13" t="str">
        <x:v>ANT300警告/匹配与晶体负载未闭合</x:v>
      </x:c>
      <x:c r="H46" s="14" t="str">
        <x:v>未收到</x:v>
      </x:c>
      <x:c r="I46" s="14" t="str"/>
      <x:c r="J46" s="26"/>
      <x:c r="K46" s="14" t="str"/>
      <x:c r="L46" s="27"/>
      <x:c r="M46" s="27"/>
      <x:c r="N46" s="28"/>
      <x:c r="O46" s="14" t="str">
        <x:v>未放行</x:v>
      </x:c>
      <x:c r="P46" s="14" t="str"/>
      <x:c r="Q46" s="13" t="str">
        <x:v>https://www.murata.com/-/media/webrenewal/tool/library/common-pdf/static-model/component-list-s-mlcc-2506.ashx?cvid=20250805040438000000&amp;la=ko-kr</x:v>
      </x:c>
      <x:c r="R46" s="13" t="str">
        <x:v>READER:C204;READER:C205</x:v>
      </x:c>
      <x:c r="S46" s="13" t="n">
        <x:f>D46*'总览'!$H$9</x:f>
        <x:v>2000</x:v>
      </x:c>
    </x:row>
    <x:row r="47" ht="50" customHeight="1">
      <x:c r="A47" s="12" t="str">
        <x:v>P043</x:v>
      </x:c>
      <x:c r="B47" s="12" t="str">
        <x:v>Murata</x:v>
      </x:c>
      <x:c r="C47" s="12" t="str">
        <x:v>GRM155R61A225ME95D</x:v>
      </x:c>
      <x:c r="D47" s="22" t="n">
        <x:v>4</x:v>
      </x:c>
      <x:c r="E47" s="22" t="n">
        <x:f>ROUNDUP(D47*'总览'!$D$9*(1+'总览'!$B$10),0)</x:f>
        <x:v>24</x:v>
      </x:c>
      <x:c r="F47" s="18" t="str">
        <x:v>S16</x:v>
      </x:c>
      <x:c r="G47" s="12" t="str">
        <x:v>ANT300警告/匹配与晶体负载未闭合</x:v>
      </x:c>
      <x:c r="H47" s="14" t="str">
        <x:v>未收到</x:v>
      </x:c>
      <x:c r="I47" s="14" t="str"/>
      <x:c r="J47" s="26"/>
      <x:c r="K47" s="14" t="str"/>
      <x:c r="L47" s="27"/>
      <x:c r="M47" s="27"/>
      <x:c r="N47" s="28"/>
      <x:c r="O47" s="14" t="str">
        <x:v>未放行</x:v>
      </x:c>
      <x:c r="P47" s="14" t="str"/>
      <x:c r="Q47" s="12" t="str">
        <x:v>https://search.murata.co.jp/Ceramy/image/img/A01X/G101/ENG/GRM155R61A225ME95-61A.pdf</x:v>
      </x:c>
      <x:c r="R47" s="12" t="str">
        <x:v>READER:C203;READER:C207;READER:C209;READER:C211</x:v>
      </x:c>
      <x:c r="S47" s="12" t="n">
        <x:f>D47*'总览'!$H$9</x:f>
        <x:v>4000</x:v>
      </x:c>
    </x:row>
    <x:row r="48" ht="68" customHeight="1">
      <x:c r="A48" s="13" t="str">
        <x:v>P044</x:v>
      </x:c>
      <x:c r="B48" s="13" t="str">
        <x:v>Murata</x:v>
      </x:c>
      <x:c r="C48" s="13" t="str">
        <x:v>GRM155R61A475MEAAD</x:v>
      </x:c>
      <x:c r="D48" s="23" t="n">
        <x:v>1</x:v>
      </x:c>
      <x:c r="E48" s="23" t="n">
        <x:f>ROUNDUP(D48*'总览'!$D$9*(1+'总览'!$B$10),0)</x:f>
        <x:v>6</x:v>
      </x:c>
      <x:c r="F48" s="20" t="str">
        <x:v>S16</x:v>
      </x:c>
      <x:c r="G48" s="13" t="str">
        <x:v>ANT300警告/匹配与晶体负载未闭合</x:v>
      </x:c>
      <x:c r="H48" s="14" t="str">
        <x:v>未收到</x:v>
      </x:c>
      <x:c r="I48" s="14" t="str"/>
      <x:c r="J48" s="26"/>
      <x:c r="K48" s="14" t="str"/>
      <x:c r="L48" s="27"/>
      <x:c r="M48" s="27"/>
      <x:c r="N48" s="28"/>
      <x:c r="O48" s="14" t="str">
        <x:v>未放行</x:v>
      </x:c>
      <x:c r="P48" s="14" t="str"/>
      <x:c r="Q48" s="13" t="str">
        <x:v>https://www.murata.com.cn/-/media/webrenewal/tool/library/common-pdf/dynamic-model/component-list-d-mlcc-2506.ashx?cvid=20250805040419000000&amp;la=en</x:v>
      </x:c>
      <x:c r="R48" s="13" t="str">
        <x:v>READER:C214</x:v>
      </x:c>
      <x:c r="S48" s="13" t="n">
        <x:f>D48*'总览'!$H$9</x:f>
        <x:v>1000</x:v>
      </x:c>
    </x:row>
    <x:row r="49" ht="48" customHeight="1">
      <x:c r="A49" s="12" t="str">
        <x:v>P045</x:v>
      </x:c>
      <x:c r="B49" s="12" t="str">
        <x:v>Murata</x:v>
      </x:c>
      <x:c r="C49" s="12" t="str">
        <x:v>GRM155R61C105KA12D</x:v>
      </x:c>
      <x:c r="D49" s="22" t="n">
        <x:v>3</x:v>
      </x:c>
      <x:c r="E49" s="22" t="n">
        <x:f>ROUNDUP(D49*'总览'!$D$9*(1+'总览'!$B$10),0)</x:f>
        <x:v>18</x:v>
      </x:c>
      <x:c r="F49" s="18" t="str">
        <x:v>S16</x:v>
      </x:c>
      <x:c r="G49" s="12" t="str">
        <x:v>ANT300警告/匹配与晶体负载未闭合</x:v>
      </x:c>
      <x:c r="H49" s="14" t="str">
        <x:v>未收到</x:v>
      </x:c>
      <x:c r="I49" s="14" t="str"/>
      <x:c r="J49" s="26"/>
      <x:c r="K49" s="14" t="str"/>
      <x:c r="L49" s="27"/>
      <x:c r="M49" s="27"/>
      <x:c r="N49" s="28"/>
      <x:c r="O49" s="14" t="str">
        <x:v>未放行</x:v>
      </x:c>
      <x:c r="P49" s="14" t="str"/>
      <x:c r="Q49" s="12" t="str">
        <x:v>https://www.st.com/resource/en/datasheet/st25r100.pdf</x:v>
      </x:c>
      <x:c r="R49" s="12" t="str">
        <x:v>READER:C200;READER:C215;READER:C220</x:v>
      </x:c>
      <x:c r="S49" s="12" t="n">
        <x:f>D49*'总览'!$H$9</x:f>
        <x:v>3000</x:v>
      </x:c>
    </x:row>
    <x:row r="50" ht="50" customHeight="1">
      <x:c r="A50" s="13" t="str">
        <x:v>P046</x:v>
      </x:c>
      <x:c r="B50" s="13" t="str">
        <x:v>Murata</x:v>
      </x:c>
      <x:c r="C50" s="13" t="str">
        <x:v>GRM155R71C104KA88D</x:v>
      </x:c>
      <x:c r="D50" s="23" t="n">
        <x:v>1</x:v>
      </x:c>
      <x:c r="E50" s="23" t="n">
        <x:f>ROUNDUP(D50*'总览'!$D$9*(1+'总览'!$B$10),0)</x:f>
        <x:v>6</x:v>
      </x:c>
      <x:c r="F50" s="20" t="str">
        <x:v>S16</x:v>
      </x:c>
      <x:c r="G50" s="13" t="str">
        <x:v>ANT300警告/匹配与晶体负载未闭合</x:v>
      </x:c>
      <x:c r="H50" s="14" t="str">
        <x:v>未收到</x:v>
      </x:c>
      <x:c r="I50" s="14" t="str"/>
      <x:c r="J50" s="26"/>
      <x:c r="K50" s="14" t="str"/>
      <x:c r="L50" s="27"/>
      <x:c r="M50" s="27"/>
      <x:c r="N50" s="28"/>
      <x:c r="O50" s="14" t="str">
        <x:v>未放行</x:v>
      </x:c>
      <x:c r="P50" s="14" t="str"/>
      <x:c r="Q50" s="13" t="str">
        <x:v>https://www.murata.com/en-global/api/pdfdownloadapi?cate=luCeramicCapacitorsSMD&amp;partno=GRM155R71C104KA88%23</x:v>
      </x:c>
      <x:c r="R50" s="13" t="str">
        <x:v>READER:C212</x:v>
      </x:c>
      <x:c r="S50" s="13" t="n">
        <x:f>D50*'总览'!$H$9</x:f>
        <x:v>1000</x:v>
      </x:c>
    </x:row>
    <x:row r="51" ht="68" customHeight="1">
      <x:c r="A51" s="12" t="str">
        <x:v>P047</x:v>
      </x:c>
      <x:c r="B51" s="12" t="str">
        <x:v>Murata</x:v>
      </x:c>
      <x:c r="C51" s="12" t="str">
        <x:v>GRM1885C1H100GA01D</x:v>
      </x:c>
      <x:c r="D51" s="22" t="n">
        <x:v>2</x:v>
      </x:c>
      <x:c r="E51" s="22" t="n">
        <x:f>ROUNDUP(D51*'总览'!$D$9*(1+'总览'!$B$10),0)</x:f>
        <x:v>12</x:v>
      </x:c>
      <x:c r="F51" s="18" t="str">
        <x:v>S16</x:v>
      </x:c>
      <x:c r="G51" s="12" t="str">
        <x:v>ANT300警告/匹配与晶体负载未闭合</x:v>
      </x:c>
      <x:c r="H51" s="14" t="str">
        <x:v>未收到</x:v>
      </x:c>
      <x:c r="I51" s="14" t="str"/>
      <x:c r="J51" s="26"/>
      <x:c r="K51" s="14" t="str"/>
      <x:c r="L51" s="27"/>
      <x:c r="M51" s="27"/>
      <x:c r="N51" s="28"/>
      <x:c r="O51" s="14" t="str">
        <x:v>未放行</x:v>
      </x:c>
      <x:c r="P51" s="14" t="str"/>
      <x:c r="Q51" s="12" t="str">
        <x:v>https://www.murata.com/-/media/webrenewal/tool/library/common-pdf/static-model/component-list-s-mlcc-2506.ashx?cvid=20250805040438000000&amp;la=ko-kr</x:v>
      </x:c>
      <x:c r="R51" s="12" t="str">
        <x:v>READER:C302;READER:C312</x:v>
      </x:c>
      <x:c r="S51" s="12" t="n">
        <x:f>D51*'总览'!$H$9</x:f>
        <x:v>2000</x:v>
      </x:c>
    </x:row>
    <x:row r="52" ht="50" customHeight="1">
      <x:c r="A52" s="13" t="str">
        <x:v>P048</x:v>
      </x:c>
      <x:c r="B52" s="13" t="str">
        <x:v>Murata</x:v>
      </x:c>
      <x:c r="C52" s="13" t="str">
        <x:v>GRM1885C1H103JA01D</x:v>
      </x:c>
      <x:c r="D52" s="23" t="n">
        <x:v>1</x:v>
      </x:c>
      <x:c r="E52" s="23" t="n">
        <x:f>ROUNDUP(D52*'总览'!$D$9*(1+'总览'!$B$10),0)</x:f>
        <x:v>6</x:v>
      </x:c>
      <x:c r="F52" s="20" t="str">
        <x:v>S14</x:v>
      </x:c>
      <x:c r="G52" s="13" t="str">
        <x:v>系列规则构成的料号仍要确认订单有效性</x:v>
      </x:c>
      <x:c r="H52" s="14" t="str">
        <x:v>未收到</x:v>
      </x:c>
      <x:c r="I52" s="14" t="str"/>
      <x:c r="J52" s="26"/>
      <x:c r="K52" s="14" t="str"/>
      <x:c r="L52" s="27"/>
      <x:c r="M52" s="27"/>
      <x:c r="N52" s="28"/>
      <x:c r="O52" s="14" t="str">
        <x:v>未放行</x:v>
      </x:c>
      <x:c r="P52" s="14" t="str"/>
      <x:c r="Q52" s="13" t="str">
        <x:v>https://search.murata.co.jp/Ceramy/image/img/A01X/G101/ENG/GRM1885C1H103JA01-01A.pdf</x:v>
      </x:c>
      <x:c r="R52" s="13" t="str">
        <x:v>MAIN:C2</x:v>
      </x:c>
      <x:c r="S52" s="13" t="n">
        <x:f>D52*'总览'!$H$9</x:f>
        <x:v>1000</x:v>
      </x:c>
    </x:row>
    <x:row r="53" ht="68" customHeight="1">
      <x:c r="A53" s="12" t="str">
        <x:v>P049</x:v>
      </x:c>
      <x:c r="B53" s="12" t="str">
        <x:v>Murata</x:v>
      </x:c>
      <x:c r="C53" s="12" t="str">
        <x:v>GRM1885C1H120GA01D</x:v>
      </x:c>
      <x:c r="D53" s="22" t="n">
        <x:v>2</x:v>
      </x:c>
      <x:c r="E53" s="22" t="n">
        <x:f>ROUNDUP(D53*'总览'!$D$9*(1+'总览'!$B$10),0)</x:f>
        <x:v>12</x:v>
      </x:c>
      <x:c r="F53" s="18" t="str">
        <x:v>S16</x:v>
      </x:c>
      <x:c r="G53" s="12" t="str">
        <x:v>ANT300警告/匹配与晶体负载未闭合</x:v>
      </x:c>
      <x:c r="H53" s="14" t="str">
        <x:v>未收到</x:v>
      </x:c>
      <x:c r="I53" s="14" t="str"/>
      <x:c r="J53" s="26"/>
      <x:c r="K53" s="14" t="str"/>
      <x:c r="L53" s="27"/>
      <x:c r="M53" s="27"/>
      <x:c r="N53" s="28"/>
      <x:c r="O53" s="14" t="str">
        <x:v>未放行</x:v>
      </x:c>
      <x:c r="P53" s="14" t="str"/>
      <x:c r="Q53" s="12" t="str">
        <x:v>https://www.murata.com/-/media/webrenewal/tool/library/common-pdf/static-model/component-list-s-mlcc-2506.ashx?cvid=20250805040438000000&amp;la=ko-kr</x:v>
      </x:c>
      <x:c r="R53" s="12" t="str">
        <x:v>READER:C305;READER:C308</x:v>
      </x:c>
      <x:c r="S53" s="12" t="n">
        <x:f>D53*'总览'!$H$9</x:f>
        <x:v>2000</x:v>
      </x:c>
    </x:row>
    <x:row r="54" ht="68" customHeight="1">
      <x:c r="A54" s="13" t="str">
        <x:v>P050</x:v>
      </x:c>
      <x:c r="B54" s="13" t="str">
        <x:v>Murata</x:v>
      </x:c>
      <x:c r="C54" s="13" t="str">
        <x:v>GRM1885C1H131GA01D</x:v>
      </x:c>
      <x:c r="D54" s="23" t="n">
        <x:v>2</x:v>
      </x:c>
      <x:c r="E54" s="23" t="n">
        <x:f>ROUNDUP(D54*'总览'!$D$9*(1+'总览'!$B$10),0)</x:f>
        <x:v>12</x:v>
      </x:c>
      <x:c r="F54" s="20" t="str">
        <x:v>S16</x:v>
      </x:c>
      <x:c r="G54" s="13" t="str">
        <x:v>ANT300警告/匹配与晶体负载未闭合</x:v>
      </x:c>
      <x:c r="H54" s="14" t="str">
        <x:v>未收到</x:v>
      </x:c>
      <x:c r="I54" s="14" t="str"/>
      <x:c r="J54" s="26"/>
      <x:c r="K54" s="14" t="str"/>
      <x:c r="L54" s="27"/>
      <x:c r="M54" s="27"/>
      <x:c r="N54" s="28"/>
      <x:c r="O54" s="14" t="str">
        <x:v>未放行</x:v>
      </x:c>
      <x:c r="P54" s="14" t="str"/>
      <x:c r="Q54" s="13" t="str">
        <x:v>https://www.murata.com/-/media/webrenewal/tool/library/common-pdf/static-model/component-list-s-mlcc-2506.ashx?cvid=20250805040438000000&amp;la=ko-kr</x:v>
      </x:c>
      <x:c r="R54" s="13" t="str">
        <x:v>READER:C306;READER:C309</x:v>
      </x:c>
      <x:c r="S54" s="13" t="n">
        <x:f>D54*'总览'!$H$9</x:f>
        <x:v>2000</x:v>
      </x:c>
    </x:row>
    <x:row r="55" ht="68" customHeight="1">
      <x:c r="A55" s="12" t="str">
        <x:v>P051</x:v>
      </x:c>
      <x:c r="B55" s="12" t="str">
        <x:v>Murata</x:v>
      </x:c>
      <x:c r="C55" s="12" t="str">
        <x:v>GRM1885C1H151GA01D</x:v>
      </x:c>
      <x:c r="D55" s="22" t="n">
        <x:v>2</x:v>
      </x:c>
      <x:c r="E55" s="22" t="n">
        <x:f>ROUNDUP(D55*'总览'!$D$9*(1+'总览'!$B$10),0)</x:f>
        <x:v>12</x:v>
      </x:c>
      <x:c r="F55" s="18" t="str">
        <x:v>S16</x:v>
      </x:c>
      <x:c r="G55" s="12" t="str">
        <x:v>ANT300警告/匹配与晶体负载未闭合</x:v>
      </x:c>
      <x:c r="H55" s="14" t="str">
        <x:v>未收到</x:v>
      </x:c>
      <x:c r="I55" s="14" t="str"/>
      <x:c r="J55" s="26"/>
      <x:c r="K55" s="14" t="str"/>
      <x:c r="L55" s="27"/>
      <x:c r="M55" s="27"/>
      <x:c r="N55" s="28"/>
      <x:c r="O55" s="14" t="str">
        <x:v>未放行</x:v>
      </x:c>
      <x:c r="P55" s="14" t="str"/>
      <x:c r="Q55" s="12" t="str">
        <x:v>https://www.murata.com/-/media/webrenewal/tool/library/common-pdf/static-model/component-list-s-mlcc-2506.ashx?cvid=20250805040438000000&amp;la=ko-kr</x:v>
      </x:c>
      <x:c r="R55" s="12" t="str">
        <x:v>READER:C300;READER:C313</x:v>
      </x:c>
      <x:c r="S55" s="12" t="n">
        <x:f>D55*'总览'!$H$9</x:f>
        <x:v>2000</x:v>
      </x:c>
    </x:row>
    <x:row r="56" ht="50" customHeight="1">
      <x:c r="A56" s="13" t="str">
        <x:v>P052</x:v>
      </x:c>
      <x:c r="B56" s="13" t="str">
        <x:v>Murata</x:v>
      </x:c>
      <x:c r="C56" s="13" t="str">
        <x:v>GRM1885C1H222JA01D</x:v>
      </x:c>
      <x:c r="D56" s="23" t="n">
        <x:v>1</x:v>
      </x:c>
      <x:c r="E56" s="23" t="n">
        <x:f>ROUNDUP(D56*'总览'!$D$9*(1+'总览'!$B$10),0)</x:f>
        <x:v>6</x:v>
      </x:c>
      <x:c r="F56" s="20" t="str">
        <x:v>S14</x:v>
      </x:c>
      <x:c r="G56" s="13" t="str">
        <x:v>系列规则构成的料号仍要确认订单有效性</x:v>
      </x:c>
      <x:c r="H56" s="14" t="str">
        <x:v>未收到</x:v>
      </x:c>
      <x:c r="I56" s="14" t="str"/>
      <x:c r="J56" s="26"/>
      <x:c r="K56" s="14" t="str"/>
      <x:c r="L56" s="27"/>
      <x:c r="M56" s="27"/>
      <x:c r="N56" s="28"/>
      <x:c r="O56" s="14" t="str">
        <x:v>未放行</x:v>
      </x:c>
      <x:c r="P56" s="14" t="str"/>
      <x:c r="Q56" s="13" t="str">
        <x:v>https://www.murata.com/en-us/products/productdetail?partno=GRM1885C1H222JA01%23</x:v>
      </x:c>
      <x:c r="R56" s="13" t="str">
        <x:v>MAIN:C1</x:v>
      </x:c>
      <x:c r="S56" s="13" t="n">
        <x:f>D56*'总览'!$H$9</x:f>
        <x:v>1000</x:v>
      </x:c>
    </x:row>
    <x:row r="57" ht="68" customHeight="1">
      <x:c r="A57" s="12" t="str">
        <x:v>P053</x:v>
      </x:c>
      <x:c r="B57" s="12" t="str">
        <x:v>Murata</x:v>
      </x:c>
      <x:c r="C57" s="12" t="str">
        <x:v>GRM1885C1H271GA01D</x:v>
      </x:c>
      <x:c r="D57" s="22" t="n">
        <x:v>2</x:v>
      </x:c>
      <x:c r="E57" s="22" t="n">
        <x:f>ROUNDUP(D57*'总览'!$D$9*(1+'总览'!$B$10),0)</x:f>
        <x:v>12</x:v>
      </x:c>
      <x:c r="F57" s="18" t="str">
        <x:v>S16</x:v>
      </x:c>
      <x:c r="G57" s="12" t="str">
        <x:v>ANT300警告/匹配与晶体负载未闭合</x:v>
      </x:c>
      <x:c r="H57" s="14" t="str">
        <x:v>未收到</x:v>
      </x:c>
      <x:c r="I57" s="14" t="str"/>
      <x:c r="J57" s="26"/>
      <x:c r="K57" s="14" t="str"/>
      <x:c r="L57" s="27"/>
      <x:c r="M57" s="27"/>
      <x:c r="N57" s="28"/>
      <x:c r="O57" s="14" t="str">
        <x:v>未放行</x:v>
      </x:c>
      <x:c r="P57" s="14" t="str"/>
      <x:c r="Q57" s="12" t="str">
        <x:v>https://www.murata.com/-/media/webrenewal/tool/library/common-pdf/static-model/component-list-s-mlcc-2506.ashx?cvid=20250805040438000000&amp;la=ko-kr</x:v>
      </x:c>
      <x:c r="R57" s="12" t="str">
        <x:v>READER:C304;READER:C307</x:v>
      </x:c>
      <x:c r="S57" s="12" t="n">
        <x:f>D57*'总览'!$H$9</x:f>
        <x:v>2000</x:v>
      </x:c>
    </x:row>
    <x:row r="58" ht="68" customHeight="1">
      <x:c r="A58" s="13" t="str">
        <x:v>P054</x:v>
      </x:c>
      <x:c r="B58" s="13" t="str">
        <x:v>Murata</x:v>
      </x:c>
      <x:c r="C58" s="13" t="str">
        <x:v>GRM1885C1H470GA01D</x:v>
      </x:c>
      <x:c r="D58" s="23" t="n">
        <x:v>2</x:v>
      </x:c>
      <x:c r="E58" s="23" t="n">
        <x:f>ROUNDUP(D58*'总览'!$D$9*(1+'总览'!$B$10),0)</x:f>
        <x:v>12</x:v>
      </x:c>
      <x:c r="F58" s="20" t="str">
        <x:v>S16</x:v>
      </x:c>
      <x:c r="G58" s="13" t="str">
        <x:v>ANT300警告/匹配与晶体负载未闭合</x:v>
      </x:c>
      <x:c r="H58" s="14" t="str">
        <x:v>未收到</x:v>
      </x:c>
      <x:c r="I58" s="14" t="str"/>
      <x:c r="J58" s="26"/>
      <x:c r="K58" s="14" t="str"/>
      <x:c r="L58" s="27"/>
      <x:c r="M58" s="27"/>
      <x:c r="N58" s="28"/>
      <x:c r="O58" s="14" t="str">
        <x:v>未放行</x:v>
      </x:c>
      <x:c r="P58" s="14" t="str"/>
      <x:c r="Q58" s="13" t="str">
        <x:v>https://www.murata.com/-/media/webrenewal/tool/library/common-pdf/static-model/component-list-s-mlcc-2506.ashx?cvid=20250805040438000000&amp;la=ko-kr</x:v>
      </x:c>
      <x:c r="R58" s="13" t="str">
        <x:v>READER:C303;READER:C310</x:v>
      </x:c>
      <x:c r="S58" s="13" t="n">
        <x:f>D58*'总览'!$H$9</x:f>
        <x:v>2000</x:v>
      </x:c>
    </x:row>
    <x:row r="59" ht="50" customHeight="1">
      <x:c r="A59" s="12" t="str">
        <x:v>P055</x:v>
      </x:c>
      <x:c r="B59" s="12" t="str">
        <x:v>Murata</x:v>
      </x:c>
      <x:c r="C59" s="12" t="str">
        <x:v>GRM1885C1H561JA01D</x:v>
      </x:c>
      <x:c r="D59" s="22" t="n">
        <x:v>1</x:v>
      </x:c>
      <x:c r="E59" s="22" t="n">
        <x:f>ROUNDUP(D59*'总览'!$D$9*(1+'总览'!$B$10),0)</x:f>
        <x:v>6</x:v>
      </x:c>
      <x:c r="F59" s="18" t="str">
        <x:v>S14</x:v>
      </x:c>
      <x:c r="G59" s="12" t="str">
        <x:v>系列规则构成的料号仍要确认订单有效性</x:v>
      </x:c>
      <x:c r="H59" s="14" t="str">
        <x:v>未收到</x:v>
      </x:c>
      <x:c r="I59" s="14" t="str"/>
      <x:c r="J59" s="26"/>
      <x:c r="K59" s="14" t="str"/>
      <x:c r="L59" s="27"/>
      <x:c r="M59" s="27"/>
      <x:c r="N59" s="28"/>
      <x:c r="O59" s="14" t="str">
        <x:v>未放行</x:v>
      </x:c>
      <x:c r="P59" s="14" t="str"/>
      <x:c r="Q59" s="12" t="str">
        <x:v>https://www.murata.com/en-us/products/productdetail?partno=GRM1885C1H561JA01%23</x:v>
      </x:c>
      <x:c r="R59" s="12" t="str">
        <x:v>MAIN:C26</x:v>
      </x:c>
      <x:c r="S59" s="12" t="n">
        <x:f>D59*'总览'!$H$9</x:f>
        <x:v>1000</x:v>
      </x:c>
    </x:row>
    <x:row r="60" ht="50" customHeight="1">
      <x:c r="A60" s="13" t="str">
        <x:v>P056</x:v>
      </x:c>
      <x:c r="B60" s="13" t="str">
        <x:v>Murata</x:v>
      </x:c>
      <x:c r="C60" s="13" t="str">
        <x:v>GRM188R71A225KE15D</x:v>
      </x:c>
      <x:c r="D60" s="23" t="n">
        <x:v>1</x:v>
      </x:c>
      <x:c r="E60" s="23" t="n">
        <x:f>ROUNDUP(D60*'总览'!$D$9*(1+'总览'!$B$10),0)</x:f>
        <x:v>6</x:v>
      </x:c>
      <x:c r="F60" s="20" t="str">
        <x:v>S14</x:v>
      </x:c>
      <x:c r="G60" s="13" t="str">
        <x:v>系列规则构成的料号仍要确认订单有效性</x:v>
      </x:c>
      <x:c r="H60" s="14" t="str">
        <x:v>未收到</x:v>
      </x:c>
      <x:c r="I60" s="14" t="str"/>
      <x:c r="J60" s="26"/>
      <x:c r="K60" s="14" t="str"/>
      <x:c r="L60" s="27"/>
      <x:c r="M60" s="27"/>
      <x:c r="N60" s="28"/>
      <x:c r="O60" s="14" t="str">
        <x:v>未放行</x:v>
      </x:c>
      <x:c r="P60" s="14" t="str"/>
      <x:c r="Q60" s="13" t="str">
        <x:v>https://search.murata.co.jp/Ceramy/image/img/A01X/G101/ENG/GRM188R71A225KE15-01.pdf</x:v>
      </x:c>
      <x:c r="R60" s="13" t="str">
        <x:v>MAIN:C23</x:v>
      </x:c>
      <x:c r="S60" s="13" t="n">
        <x:f>D60*'总览'!$H$9</x:f>
        <x:v>1000</x:v>
      </x:c>
    </x:row>
    <x:row r="61" ht="68" customHeight="1">
      <x:c r="A61" s="12" t="str">
        <x:v>P057</x:v>
      </x:c>
      <x:c r="B61" s="12" t="str">
        <x:v>Murata</x:v>
      </x:c>
      <x:c r="C61" s="12" t="str">
        <x:v>GRM21BR71A106KA73L</x:v>
      </x:c>
      <x:c r="D61" s="22" t="n">
        <x:v>8</x:v>
      </x:c>
      <x:c r="E61" s="22" t="n">
        <x:f>ROUNDUP(D61*'总览'!$D$9*(1+'总览'!$B$10),0)</x:f>
        <x:v>48</x:v>
      </x:c>
      <x:c r="F61" s="18" t="str">
        <x:v>S14</x:v>
      </x:c>
      <x:c r="G61" s="12" t="str">
        <x:v>系列规则构成的料号仍要确认订单有效性</x:v>
      </x:c>
      <x:c r="H61" s="14" t="str">
        <x:v>未收到</x:v>
      </x:c>
      <x:c r="I61" s="14" t="str"/>
      <x:c r="J61" s="26"/>
      <x:c r="K61" s="14" t="str"/>
      <x:c r="L61" s="27"/>
      <x:c r="M61" s="27"/>
      <x:c r="N61" s="28"/>
      <x:c r="O61" s="14" t="str">
        <x:v>未放行</x:v>
      </x:c>
      <x:c r="P61" s="14" t="str"/>
      <x:c r="Q61" s="12" t="str">
        <x:v>https://ds.murata.com/simsurfing/mlcc.html?oripartnumbers=%5B%22GRM21BR71A106KA73L%22%5D&amp;partnumbers=%5B%22GRM21BR71A106KA73%22%5D&amp;rgear=zzo&amp;rgearinfo=com</x:v>
      </x:c>
      <x:c r="R61" s="12" t="str">
        <x:v>MAIN:C6;MAIN:C7;MAIN:C12;MAIN:C13;MAIN:C17;MAIN:C20;MAIN:C22;MAIN:C45</x:v>
      </x:c>
      <x:c r="S61" s="12" t="n">
        <x:f>D61*'总览'!$H$9</x:f>
        <x:v>8000</x:v>
      </x:c>
    </x:row>
    <x:row r="62" ht="50" customHeight="1">
      <x:c r="A62" s="13" t="str">
        <x:v>P058</x:v>
      </x:c>
      <x:c r="B62" s="13" t="str">
        <x:v>Murata</x:v>
      </x:c>
      <x:c r="C62" s="13" t="str">
        <x:v>GRM31CR71A226KE15L</x:v>
      </x:c>
      <x:c r="D62" s="23" t="n">
        <x:v>5</x:v>
      </x:c>
      <x:c r="E62" s="23" t="n">
        <x:f>ROUNDUP(D62*'总览'!$D$9*(1+'总览'!$B$10),0)</x:f>
        <x:v>30</x:v>
      </x:c>
      <x:c r="F62" s="20" t="str">
        <x:v>S14</x:v>
      </x:c>
      <x:c r="G62" s="13" t="str">
        <x:v>系列规则构成的料号仍要确认订单有效性</x:v>
      </x:c>
      <x:c r="H62" s="14" t="str">
        <x:v>未收到</x:v>
      </x:c>
      <x:c r="I62" s="14" t="str"/>
      <x:c r="J62" s="26"/>
      <x:c r="K62" s="14" t="str"/>
      <x:c r="L62" s="27"/>
      <x:c r="M62" s="27"/>
      <x:c r="N62" s="28"/>
      <x:c r="O62" s="14" t="str">
        <x:v>未放行</x:v>
      </x:c>
      <x:c r="P62" s="14" t="str"/>
      <x:c r="Q62" s="13" t="str">
        <x:v>https://search.murata.co.jp/Ceramy/image/img/A01X/G101/ENG/GRM31CR71A226KE15-01CA.pdf</x:v>
      </x:c>
      <x:c r="R62" s="13" t="str">
        <x:v>MAIN:C9;MAIN:C10;MAIN:C11;MAIN:C14;MAIN:C15</x:v>
      </x:c>
      <x:c r="S62" s="13" t="n">
        <x:f>D62*'总览'!$H$9</x:f>
        <x:v>5000</x:v>
      </x:c>
    </x:row>
    <x:row r="63" ht="50" customHeight="1">
      <x:c r="A63" s="12" t="str">
        <x:v>P059</x:v>
      </x:c>
      <x:c r="B63" s="12" t="str">
        <x:v>Murata</x:v>
      </x:c>
      <x:c r="C63" s="12" t="str">
        <x:v>XRCGB27M120F3M00R0</x:v>
      </x:c>
      <x:c r="D63" s="22" t="n">
        <x:v>1</x:v>
      </x:c>
      <x:c r="E63" s="22" t="n">
        <x:f>ROUNDUP(D63*'总览'!$D$9*(1+'总览'!$B$10),0)</x:f>
        <x:v>6</x:v>
      </x:c>
      <x:c r="F63" s="18" t="str">
        <x:v>S16</x:v>
      </x:c>
      <x:c r="G63" s="12" t="str">
        <x:v>ANT300警告/匹配与晶体负载未闭合</x:v>
      </x:c>
      <x:c r="H63" s="14" t="str">
        <x:v>未收到</x:v>
      </x:c>
      <x:c r="I63" s="14" t="str"/>
      <x:c r="J63" s="26"/>
      <x:c r="K63" s="14" t="str"/>
      <x:c r="L63" s="27"/>
      <x:c r="M63" s="27"/>
      <x:c r="N63" s="28"/>
      <x:c r="O63" s="14" t="str">
        <x:v>未放行</x:v>
      </x:c>
      <x:c r="P63" s="14" t="str"/>
      <x:c r="Q63" s="12" t="str">
        <x:v>https://www.murata.com/-/media/webrenewal/products/timingdevice/crystalu/apps/bluetooth/fornfc.ashx?cvid=20210415010000000000&amp;la=en</x:v>
      </x:c>
      <x:c r="R63" s="12" t="str">
        <x:v>READER:Y200</x:v>
      </x:c>
      <x:c r="S63" s="12" t="n">
        <x:f>D63*'总览'!$H$9</x:f>
        <x:v>1000</x:v>
      </x:c>
    </x:row>
    <x:row r="64" ht="50" customHeight="1">
      <x:c r="A64" s="13" t="str">
        <x:v>P060</x:v>
      </x:c>
      <x:c r="B64" s="13" t="str">
        <x:v>NFP Motor</x:v>
      </x:c>
      <x:c r="C64" s="13" t="str">
        <x:v>NFP-GM12-N20R / 6V / A12 / 100:1</x:v>
      </x:c>
      <x:c r="D64" s="23" t="n">
        <x:v>1</x:v>
      </x:c>
      <x:c r="E64" s="23" t="n">
        <x:f>ROUNDUP(D64*'总览'!$D$9*(1+'总览'!$B$10),0)</x:f>
        <x:v>6</x:v>
      </x:c>
      <x:c r="F64" s="20" t="str">
        <x:v>S04</x:v>
      </x:c>
      <x:c r="G64" s="13" t="str">
        <x:v>不得换A06；不得把6V额定直接当3V工作保证</x:v>
      </x:c>
      <x:c r="H64" s="14" t="str">
        <x:v>未收到</x:v>
      </x:c>
      <x:c r="I64" s="14" t="str"/>
      <x:c r="J64" s="26"/>
      <x:c r="K64" s="14" t="str"/>
      <x:c r="L64" s="27"/>
      <x:c r="M64" s="27"/>
      <x:c r="N64" s="28"/>
      <x:c r="O64" s="14" t="str">
        <x:v>未放行</x:v>
      </x:c>
      <x:c r="P64" s="14" t="str"/>
      <x:c r="Q64" s="13" t="str">
        <x:v>https://nfpmotor.com/12mm-3v-6v-12v-flat-spur-gear-motor-with-rear-shaft-model-nfp-gm12-n20r</x:v>
      </x:c>
      <x:c r="R64" s="13" t="str">
        <x:v>PF-MTR-FEED-A01</x:v>
      </x:c>
      <x:c r="S64" s="13" t="n">
        <x:f>D64*'总览'!$H$9</x:f>
        <x:v>1000</x:v>
      </x:c>
    </x:row>
    <x:row r="65" ht="50" customHeight="1">
      <x:c r="A65" s="12" t="str">
        <x:v>P061</x:v>
      </x:c>
      <x:c r="B65" s="12" t="str">
        <x:v>NFP Motor</x:v>
      </x:c>
      <x:c r="C65" s="12" t="str">
        <x:v>NFP-GM12-N20R / 6V / A12 / 210:1</x:v>
      </x:c>
      <x:c r="D65" s="22" t="n">
        <x:v>1</x:v>
      </x:c>
      <x:c r="E65" s="22" t="n">
        <x:f>ROUNDUP(D65*'总览'!$D$9*(1+'总览'!$B$10),0)</x:f>
        <x:v>6</x:v>
      </x:c>
      <x:c r="F65" s="18" t="str">
        <x:v>S05</x:v>
      </x:c>
      <x:c r="G65" s="12" t="str">
        <x:v>目前硬件PINCH锁断，不能直接宣称已具自动回退</x:v>
      </x:c>
      <x:c r="H65" s="14" t="str">
        <x:v>未收到</x:v>
      </x:c>
      <x:c r="I65" s="14" t="str"/>
      <x:c r="J65" s="26"/>
      <x:c r="K65" s="14" t="str"/>
      <x:c r="L65" s="27"/>
      <x:c r="M65" s="27"/>
      <x:c r="N65" s="28"/>
      <x:c r="O65" s="14" t="str">
        <x:v>未放行</x:v>
      </x:c>
      <x:c r="P65" s="14" t="str"/>
      <x:c r="Q65" s="12" t="str">
        <x:v>https://nfpmotor.com/12mm-3v-6v-12v-flat-spur-gear-motor-with-rear-shaft-model-nfp-gm12-n20r</x:v>
      </x:c>
      <x:c r="R65" s="12" t="str">
        <x:v>PF-MTR-LID-A01</x:v>
      </x:c>
      <x:c r="S65" s="12" t="n">
        <x:f>D65*'总览'!$H$9</x:f>
        <x:v>1000</x:v>
      </x:c>
    </x:row>
    <x:row r="66" ht="48" customHeight="1">
      <x:c r="A66" s="13" t="str">
        <x:v>P062</x:v>
      </x:c>
      <x:c r="B66" s="13" t="str">
        <x:v>NXP</x:v>
      </x:c>
      <x:c r="C66" s="13" t="str">
        <x:v>PCF85063AT/AAZ</x:v>
      </x:c>
      <x:c r="D66" s="23" t="n">
        <x:v>1</x:v>
      </x:c>
      <x:c r="E66" s="23" t="n">
        <x:f>ROUNDUP(D66*'总览'!$D$9*(1+'总览'!$B$10),0)</x:f>
        <x:v>6</x:v>
      </x:c>
      <x:c r="F66" s="20" t="str">
        <x:v>S17</x:v>
      </x:c>
      <x:c r="G66" s="13" t="str">
        <x:v>仅历史候选编译不能满足产品验收</x:v>
      </x:c>
      <x:c r="H66" s="14" t="str">
        <x:v>未收到</x:v>
      </x:c>
      <x:c r="I66" s="14" t="str"/>
      <x:c r="J66" s="26"/>
      <x:c r="K66" s="14" t="str"/>
      <x:c r="L66" s="27"/>
      <x:c r="M66" s="27"/>
      <x:c r="N66" s="28"/>
      <x:c r="O66" s="14" t="str">
        <x:v>未放行</x:v>
      </x:c>
      <x:c r="P66" s="14" t="str"/>
      <x:c r="Q66" s="13" t="str">
        <x:v>https://www.nxp.com/docs/en/data-sheet/PCF85063A.pdf</x:v>
      </x:c>
      <x:c r="R66" s="13" t="str">
        <x:v>MAIN:U21</x:v>
      </x:c>
      <x:c r="S66" s="13" t="n">
        <x:f>D66*'总览'!$H$9</x:f>
        <x:v>1000</x:v>
      </x:c>
    </x:row>
    <x:row r="67" ht="48" customHeight="1">
      <x:c r="A67" s="12" t="str">
        <x:v>P063</x:v>
      </x:c>
      <x:c r="B67" s="12" t="str">
        <x:v>Nexperia</x:v>
      </x:c>
      <x:c r="C67" s="12" t="str">
        <x:v>2N7002,215</x:v>
      </x:c>
      <x:c r="D67" s="22" t="n">
        <x:v>1</x:v>
      </x:c>
      <x:c r="E67" s="22" t="n">
        <x:f>ROUNDUP(D67*'总览'!$D$9*(1+'总览'!$B$10),0)</x:f>
        <x:v>6</x:v>
      </x:c>
      <x:c r="F67" s="18" t="str">
        <x:v>S14</x:v>
      </x:c>
      <x:c r="G67" s="12" t="str">
        <x:v>系列规则构成的料号仍要确认订单有效性</x:v>
      </x:c>
      <x:c r="H67" s="14" t="str">
        <x:v>未收到</x:v>
      </x:c>
      <x:c r="I67" s="14" t="str"/>
      <x:c r="J67" s="26"/>
      <x:c r="K67" s="14" t="str"/>
      <x:c r="L67" s="27"/>
      <x:c r="M67" s="27"/>
      <x:c r="N67" s="28"/>
      <x:c r="O67" s="14" t="str">
        <x:v>未放行</x:v>
      </x:c>
      <x:c r="P67" s="14" t="str"/>
      <x:c r="Q67" s="12" t="str">
        <x:v>https://assets.nexperia.com/documents/data-sheet/2N7002.pdf</x:v>
      </x:c>
      <x:c r="R67" s="12" t="str">
        <x:v>MAIN:Q3</x:v>
      </x:c>
      <x:c r="S67" s="12" t="n">
        <x:f>D67*'总览'!$H$9</x:f>
        <x:v>1000</x:v>
      </x:c>
    </x:row>
    <x:row r="68" ht="50" customHeight="1">
      <x:c r="A68" s="13" t="str">
        <x:v>P064</x:v>
      </x:c>
      <x:c r="B68" s="13" t="str">
        <x:v>Panasonic</x:v>
      </x:c>
      <x:c r="C68" s="13" t="str">
        <x:v>EEEFKE101XAP</x:v>
      </x:c>
      <x:c r="D68" s="23" t="n">
        <x:v>3</x:v>
      </x:c>
      <x:c r="E68" s="23" t="n">
        <x:f>ROUNDUP(D68*'总览'!$D$9*(1+'总览'!$B$10),0)</x:f>
        <x:v>18</x:v>
      </x:c>
      <x:c r="F68" s="20" t="str">
        <x:v>S15</x:v>
      </x:c>
      <x:c r="G68" s="13" t="str">
        <x:v>USB4项DRC及RPW/land差异尚未闭合</x:v>
      </x:c>
      <x:c r="H68" s="14" t="str">
        <x:v>未收到</x:v>
      </x:c>
      <x:c r="I68" s="14" t="str"/>
      <x:c r="J68" s="26"/>
      <x:c r="K68" s="14" t="str"/>
      <x:c r="L68" s="27"/>
      <x:c r="M68" s="27"/>
      <x:c r="N68" s="28"/>
      <x:c r="O68" s="14" t="str">
        <x:v>未放行</x:v>
      </x:c>
      <x:c r="P68" s="14" t="str"/>
      <x:c r="Q68" s="13" t="str">
        <x:v>https://industrial.panasonic.com/ww/products/pt/aluminum-cap-smd/models/EEEFKE101XAP</x:v>
      </x:c>
      <x:c r="R68" s="13" t="str">
        <x:v>MAIN:C4;MAIN:C5;MAIN:C21</x:v>
      </x:c>
      <x:c r="S68" s="13" t="n">
        <x:f>D68*'总览'!$H$9</x:f>
        <x:v>3000</x:v>
      </x:c>
    </x:row>
    <x:row r="69" ht="48" customHeight="1">
      <x:c r="A69" s="12" t="str">
        <x:v>P065</x:v>
      </x:c>
      <x:c r="B69" s="12" t="str">
        <x:v>Phihong</x:v>
      </x:c>
      <x:c r="C69" s="12" t="str">
        <x:v>PSAA05A-050QL6W-R</x:v>
      </x:c>
      <x:c r="D69" s="22" t="n">
        <x:v>1</x:v>
      </x:c>
      <x:c r="E69" s="22" t="n">
        <x:f>ROUNDUP(D69*'总览'!$D$9*(1+'总览'!$B$10),0)</x:f>
        <x:v>6</x:v>
      </x:c>
      <x:c r="F69" s="18" t="str">
        <x:v>S01</x:v>
      </x:c>
      <x:c r="G69" s="12" t="str">
        <x:v>先定电源/并发预算；缺峰值裕量时不能放行</x:v>
      </x:c>
      <x:c r="H69" s="14" t="str">
        <x:v>未收到</x:v>
      </x:c>
      <x:c r="I69" s="14" t="str"/>
      <x:c r="J69" s="26"/>
      <x:c r="K69" s="14" t="str"/>
      <x:c r="L69" s="27"/>
      <x:c r="M69" s="27"/>
      <x:c r="N69" s="28"/>
      <x:c r="O69" s="14" t="str">
        <x:v>未放行</x:v>
      </x:c>
      <x:c r="P69" s="14" t="str"/>
      <x:c r="Q69" s="12" t="str">
        <x:v>https://www.phihong.com/products/adapters/psaa05a-050ql6w-r/</x:v>
      </x:c>
      <x:c r="R69" s="12" t="str">
        <x:v>PF-PWR-US-A01</x:v>
      </x:c>
      <x:c r="S69" s="12" t="n">
        <x:f>D69*'总览'!$H$9</x:f>
        <x:v>1000</x:v>
      </x:c>
    </x:row>
    <x:row r="70" ht="50" customHeight="1">
      <x:c r="A70" s="13" t="str">
        <x:v>P066</x:v>
      </x:c>
      <x:c r="B70" s="13" t="str">
        <x:v>Qualified PCB fabricator pending</x:v>
      </x:c>
      <x:c r="C70" s="13" t="str">
        <x:v>PF-FB-BARE-A01</x:v>
      </x:c>
      <x:c r="D70" s="23" t="n">
        <x:v>1</x:v>
      </x:c>
      <x:c r="E70" s="23" t="n">
        <x:f>ROUNDUP(D70*'总览'!$D$9*(1+'总览'!$B$10),0)</x:f>
        <x:v>6</x:v>
      </x:c>
      <x:c r="F70" s="20" t="str">
        <x:v>S18</x:v>
      </x:c>
      <x:c r="G70" s="13" t="str">
        <x:v>主板、读头和5块小板均有独立释放前置</x:v>
      </x:c>
      <x:c r="H70" s="14" t="str">
        <x:v>未收到</x:v>
      </x:c>
      <x:c r="I70" s="14" t="str"/>
      <x:c r="J70" s="26"/>
      <x:c r="K70" s="14" t="str"/>
      <x:c r="L70" s="27"/>
      <x:c r="M70" s="27"/>
      <x:c r="N70" s="28"/>
      <x:c r="O70" s="14" t="str">
        <x:v>未放行</x:v>
      </x:c>
      <x:c r="P70" s="14" t="str"/>
      <x:c r="Q70" s="13" t="str"/>
      <x:c r="R70" s="13" t="str">
        <x:v>PF-FB-BARE-A01</x:v>
      </x:c>
      <x:c r="S70" s="13" t="n">
        <x:f>D70*'总览'!$H$9</x:f>
        <x:v>1000</x:v>
      </x:c>
    </x:row>
    <x:row r="71" ht="50" customHeight="1">
      <x:c r="A71" s="12" t="str">
        <x:v>P067</x:v>
      </x:c>
      <x:c r="B71" s="12" t="str">
        <x:v>Qualified PCB fabricator pending</x:v>
      </x:c>
      <x:c r="C71" s="12" t="str">
        <x:v>PF-MAIN-BARE-H03</x:v>
      </x:c>
      <x:c r="D71" s="22" t="n">
        <x:v>1</x:v>
      </x:c>
      <x:c r="E71" s="22" t="n">
        <x:f>ROUNDUP(D71*'总览'!$D$9*(1+'总览'!$B$10),0)</x:f>
        <x:v>6</x:v>
      </x:c>
      <x:c r="F71" s="18" t="str">
        <x:v>S18</x:v>
      </x:c>
      <x:c r="G71" s="12" t="str">
        <x:v>主板、读头和5块小板均有独立释放前置</x:v>
      </x:c>
      <x:c r="H71" s="14" t="str">
        <x:v>未收到</x:v>
      </x:c>
      <x:c r="I71" s="14" t="str"/>
      <x:c r="J71" s="26"/>
      <x:c r="K71" s="14" t="str"/>
      <x:c r="L71" s="27"/>
      <x:c r="M71" s="27"/>
      <x:c r="N71" s="28"/>
      <x:c r="O71" s="14" t="str">
        <x:v>未放行</x:v>
      </x:c>
      <x:c r="P71" s="14" t="str"/>
      <x:c r="Q71" s="12" t="str"/>
      <x:c r="R71" s="12" t="str">
        <x:v>PF-MAIN-BARE-H03</x:v>
      </x:c>
      <x:c r="S71" s="12" t="n">
        <x:f>D71*'总览'!$H$9</x:f>
        <x:v>1000</x:v>
      </x:c>
    </x:row>
    <x:row r="72" ht="50" customHeight="1">
      <x:c r="A72" s="13" t="str">
        <x:v>P068</x:v>
      </x:c>
      <x:c r="B72" s="13" t="str">
        <x:v>Qualified PCB fabricator pending</x:v>
      </x:c>
      <x:c r="C72" s="13" t="str">
        <x:v>PF-RFID-BARE-H02</x:v>
      </x:c>
      <x:c r="D72" s="23" t="n">
        <x:v>1</x:v>
      </x:c>
      <x:c r="E72" s="23" t="n">
        <x:f>ROUNDUP(D72*'总览'!$D$9*(1+'总览'!$B$10),0)</x:f>
        <x:v>6</x:v>
      </x:c>
      <x:c r="F72" s="20" t="str">
        <x:v>S18</x:v>
      </x:c>
      <x:c r="G72" s="13" t="str">
        <x:v>主板、读头和5块小板均有独立释放前置</x:v>
      </x:c>
      <x:c r="H72" s="14" t="str">
        <x:v>未收到</x:v>
      </x:c>
      <x:c r="I72" s="14" t="str"/>
      <x:c r="J72" s="26"/>
      <x:c r="K72" s="14" t="str"/>
      <x:c r="L72" s="27"/>
      <x:c r="M72" s="27"/>
      <x:c r="N72" s="28"/>
      <x:c r="O72" s="14" t="str">
        <x:v>未放行</x:v>
      </x:c>
      <x:c r="P72" s="14" t="str"/>
      <x:c r="Q72" s="13" t="str"/>
      <x:c r="R72" s="13" t="str">
        <x:v>PF-RFID-BARE-H02</x:v>
      </x:c>
      <x:c r="S72" s="13" t="n">
        <x:f>D72*'总览'!$H$9</x:f>
        <x:v>1000</x:v>
      </x:c>
    </x:row>
    <x:row r="73" ht="50" customHeight="1">
      <x:c r="A73" s="12" t="str">
        <x:v>P069</x:v>
      </x:c>
      <x:c r="B73" s="12" t="str">
        <x:v>Qualified PCB fabricator pending</x:v>
      </x:c>
      <x:c r="C73" s="12" t="str">
        <x:v>PF-SENS-BARE-A01</x:v>
      </x:c>
      <x:c r="D73" s="22" t="n">
        <x:v>4</x:v>
      </x:c>
      <x:c r="E73" s="22" t="n">
        <x:f>ROUNDUP(D73*'总览'!$D$9*(1+'总览'!$B$10),0)</x:f>
        <x:v>24</x:v>
      </x:c>
      <x:c r="F73" s="18" t="str">
        <x:v>S18</x:v>
      </x:c>
      <x:c r="G73" s="12" t="str">
        <x:v>主板、读头和5块小板均有独立释放前置</x:v>
      </x:c>
      <x:c r="H73" s="14" t="str">
        <x:v>未收到</x:v>
      </x:c>
      <x:c r="I73" s="14" t="str"/>
      <x:c r="J73" s="26"/>
      <x:c r="K73" s="14" t="str"/>
      <x:c r="L73" s="27"/>
      <x:c r="M73" s="27"/>
      <x:c r="N73" s="28"/>
      <x:c r="O73" s="14" t="str">
        <x:v>未放行</x:v>
      </x:c>
      <x:c r="P73" s="14" t="str"/>
      <x:c r="Q73" s="12" t="str"/>
      <x:c r="R73" s="12" t="str">
        <x:v>PF-SENS-BARE-A01</x:v>
      </x:c>
      <x:c r="S73" s="12" t="n">
        <x:f>D73*'总览'!$H$9</x:f>
        <x:v>4000</x:v>
      </x:c>
    </x:row>
    <x:row r="74" ht="48" customHeight="1">
      <x:c r="A74" s="13" t="str">
        <x:v>P070</x:v>
      </x:c>
      <x:c r="B74" s="13" t="str">
        <x:v>STMicroelectronics</x:v>
      </x:c>
      <x:c r="C74" s="13" t="str">
        <x:v>ST25R100-CMET</x:v>
      </x:c>
      <x:c r="D74" s="23" t="n">
        <x:v>1</x:v>
      </x:c>
      <x:c r="E74" s="23" t="n">
        <x:f>ROUNDUP(D74*'总览'!$D$9*(1+'总览'!$B$10),0)</x:f>
        <x:v>6</x:v>
      </x:c>
      <x:c r="F74" s="20" t="str">
        <x:v>S16</x:v>
      </x:c>
      <x:c r="G74" s="13" t="str">
        <x:v>ANT300警告/匹配与晶体负载未闭合</x:v>
      </x:c>
      <x:c r="H74" s="14" t="str">
        <x:v>未收到</x:v>
      </x:c>
      <x:c r="I74" s="14" t="str"/>
      <x:c r="J74" s="26"/>
      <x:c r="K74" s="14" t="str"/>
      <x:c r="L74" s="27"/>
      <x:c r="M74" s="27"/>
      <x:c r="N74" s="28"/>
      <x:c r="O74" s="14" t="str">
        <x:v>未放行</x:v>
      </x:c>
      <x:c r="P74" s="14" t="str"/>
      <x:c r="Q74" s="13" t="str">
        <x:v>https://www.st.com/resource/en/datasheet/st25r100.pdf</x:v>
      </x:c>
      <x:c r="R74" s="13" t="str">
        <x:v>READER:U200</x:v>
      </x:c>
      <x:c r="S74" s="13" t="n">
        <x:f>D74*'总览'!$H$9</x:f>
        <x:v>1000</x:v>
      </x:c>
    </x:row>
    <x:row r="75" ht="48" customHeight="1">
      <x:c r="A75" s="12" t="str">
        <x:v>P071</x:v>
      </x:c>
      <x:c r="B75" s="12" t="str">
        <x:v>STMicroelectronics</x:v>
      </x:c>
      <x:c r="C75" s="12" t="str">
        <x:v>USBLC6-2SC6</x:v>
      </x:c>
      <x:c r="D75" s="22" t="n">
        <x:v>1</x:v>
      </x:c>
      <x:c r="E75" s="22" t="n">
        <x:f>ROUNDUP(D75*'总览'!$D$9*(1+'总览'!$B$10),0)</x:f>
        <x:v>6</x:v>
      </x:c>
      <x:c r="F75" s="18" t="str">
        <x:v>S17</x:v>
      </x:c>
      <x:c r="G75" s="12" t="str">
        <x:v>仅历史候选编译不能满足产品验收</x:v>
      </x:c>
      <x:c r="H75" s="14" t="str">
        <x:v>未收到</x:v>
      </x:c>
      <x:c r="I75" s="14" t="str"/>
      <x:c r="J75" s="26"/>
      <x:c r="K75" s="14" t="str"/>
      <x:c r="L75" s="27"/>
      <x:c r="M75" s="27"/>
      <x:c r="N75" s="28"/>
      <x:c r="O75" s="14" t="str">
        <x:v>未放行</x:v>
      </x:c>
      <x:c r="P75" s="14" t="str"/>
      <x:c r="Q75" s="12" t="str">
        <x:v>https://www.st.com/resource/en/datasheet/usblc6-2.pdf</x:v>
      </x:c>
      <x:c r="R75" s="12" t="str">
        <x:v>MAIN:U6</x:v>
      </x:c>
      <x:c r="S75" s="12" t="n">
        <x:f>D75*'总览'!$H$9</x:f>
        <x:v>1000</x:v>
      </x:c>
    </x:row>
    <x:row r="76" ht="50" customHeight="1">
      <x:c r="A76" s="13" t="str">
        <x:v>P072</x:v>
      </x:c>
      <x:c r="B76" s="13" t="str">
        <x:v>Same Sky</x:v>
      </x:c>
      <x:c r="C76" s="13" t="str">
        <x:v>CBL-UA-UC-10WT</x:v>
      </x:c>
      <x:c r="D76" s="23" t="n">
        <x:v>1</x:v>
      </x:c>
      <x:c r="E76" s="23" t="n">
        <x:f>ROUNDUP(D76*'总览'!$D$9*(1+'总览'!$B$10),0)</x:f>
        <x:v>6</x:v>
      </x:c>
      <x:c r="F76" s="20" t="str">
        <x:v>S02</x:v>
      </x:c>
      <x:c r="G76" s="13" t="str">
        <x:v>28AWG候选未证明压降合格；替代不得仅凭3A目录额定</x:v>
      </x:c>
      <x:c r="H76" s="14" t="str">
        <x:v>未收到</x:v>
      </x:c>
      <x:c r="I76" s="14" t="str"/>
      <x:c r="J76" s="26"/>
      <x:c r="K76" s="14" t="str"/>
      <x:c r="L76" s="27"/>
      <x:c r="M76" s="27"/>
      <x:c r="N76" s="28"/>
      <x:c r="O76" s="14" t="str">
        <x:v>未放行</x:v>
      </x:c>
      <x:c r="P76" s="14" t="str"/>
      <x:c r="Q76" s="13" t="str">
        <x:v>https://www2.sameskydevices.com/product/interconnect/cable-assemblies/usb-cables/cbl-ua-uc-10wt</x:v>
      </x:c>
      <x:c r="R76" s="13" t="str">
        <x:v>PF-USB-AC-A01</x:v>
      </x:c>
      <x:c r="S76" s="13" t="n">
        <x:f>D76*'总览'!$H$9</x:f>
        <x:v>1000</x:v>
      </x:c>
    </x:row>
    <x:row r="77" ht="48" customHeight="1">
      <x:c r="A77" s="12" t="str">
        <x:v>P073</x:v>
      </x:c>
      <x:c r="B77" s="12" t="str">
        <x:v>Same Sky</x:v>
      </x:c>
      <x:c r="C77" s="12" t="str">
        <x:v>CDS-25148-L100</x:v>
      </x:c>
      <x:c r="D77" s="22" t="n">
        <x:v>1</x:v>
      </x:c>
      <x:c r="E77" s="22" t="n">
        <x:f>ROUNDUP(D77*'总览'!$D$9*(1+'总览'!$B$10),0)</x:f>
        <x:v>6</x:v>
      </x:c>
      <x:c r="F77" s="18" t="str">
        <x:v>S07</x:v>
      </x:c>
      <x:c r="G77" s="12" t="str">
        <x:v>普通示波器地夹不能直接短接BTL输出</x:v>
      </x:c>
      <x:c r="H77" s="14" t="str">
        <x:v>未收到</x:v>
      </x:c>
      <x:c r="I77" s="14" t="str"/>
      <x:c r="J77" s="26"/>
      <x:c r="K77" s="14" t="str"/>
      <x:c r="L77" s="27"/>
      <x:c r="M77" s="27"/>
      <x:c r="N77" s="28"/>
      <x:c r="O77" s="14" t="str">
        <x:v>未放行</x:v>
      </x:c>
      <x:c r="P77" s="14" t="str"/>
      <x:c r="Q77" s="12" t="str">
        <x:v>https://jp.sameskydevices.com/product/resource/cds-25148-l100.pdf</x:v>
      </x:c>
      <x:c r="R77" s="12" t="str">
        <x:v>PF-SPK-A01</x:v>
      </x:c>
      <x:c r="S77" s="12" t="n">
        <x:f>D77*'总览'!$H$9</x:f>
        <x:v>1000</x:v>
      </x:c>
    </x:row>
    <x:row r="78" ht="48" customHeight="1">
      <x:c r="A78" s="13" t="str">
        <x:v>P074</x:v>
      </x:c>
      <x:c r="B78" s="13" t="str">
        <x:v>Texas Instruments</x:v>
      </x:c>
      <x:c r="C78" s="13" t="str">
        <x:v>ADS1015IDGSR</x:v>
      </x:c>
      <x:c r="D78" s="23" t="n">
        <x:v>1</x:v>
      </x:c>
      <x:c r="E78" s="23" t="n">
        <x:f>ROUNDUP(D78*'总览'!$D$9*(1+'总览'!$B$10),0)</x:f>
        <x:v>6</x:v>
      </x:c>
      <x:c r="F78" s="20" t="str">
        <x:v>S17</x:v>
      </x:c>
      <x:c r="G78" s="13" t="str">
        <x:v>仅历史候选编译不能满足产品验收</x:v>
      </x:c>
      <x:c r="H78" s="14" t="str">
        <x:v>未收到</x:v>
      </x:c>
      <x:c r="I78" s="14" t="str"/>
      <x:c r="J78" s="26"/>
      <x:c r="K78" s="14" t="str"/>
      <x:c r="L78" s="27"/>
      <x:c r="M78" s="27"/>
      <x:c r="N78" s="28"/>
      <x:c r="O78" s="14" t="str">
        <x:v>未放行</x:v>
      </x:c>
      <x:c r="P78" s="14" t="str"/>
      <x:c r="Q78" s="13" t="str">
        <x:v>https://www.ti.com/lit/ds/symlink/ads1015.pdf</x:v>
      </x:c>
      <x:c r="R78" s="13" t="str">
        <x:v>MAIN:U19</x:v>
      </x:c>
      <x:c r="S78" s="13" t="n">
        <x:f>D78*'总览'!$H$9</x:f>
        <x:v>1000</x:v>
      </x:c>
    </x:row>
    <x:row r="79" ht="50" customHeight="1">
      <x:c r="A79" s="12" t="str">
        <x:v>P075</x:v>
      </x:c>
      <x:c r="B79" s="12" t="str">
        <x:v>Texas Instruments</x:v>
      </x:c>
      <x:c r="C79" s="12" t="str">
        <x:v>DRV5033AJQDBZR</x:v>
      </x:c>
      <x:c r="D79" s="22" t="n">
        <x:v>1</x:v>
      </x:c>
      <x:c r="E79" s="22" t="n">
        <x:f>ROUNDUP(D79*'总览'!$D$9*(1+'总览'!$B$10),0)</x:f>
        <x:v>6</x:v>
      </x:c>
      <x:c r="F79" s="18" t="str">
        <x:v>S11</x:v>
      </x:c>
      <x:c r="G79" s="12" t="str">
        <x:v>数据表电流不等于实际读数；每圈脉冲及磁窗未冻结</x:v>
      </x:c>
      <x:c r="H79" s="14" t="str">
        <x:v>未收到</x:v>
      </x:c>
      <x:c r="I79" s="14" t="str"/>
      <x:c r="J79" s="26"/>
      <x:c r="K79" s="14" t="str"/>
      <x:c r="L79" s="27"/>
      <x:c r="M79" s="27"/>
      <x:c r="N79" s="28"/>
      <x:c r="O79" s="14" t="str">
        <x:v>未放行</x:v>
      </x:c>
      <x:c r="P79" s="14" t="str"/>
      <x:c r="Q79" s="12" t="str">
        <x:v>https://www.ti.com/product/DRV5033/part-details/DRV5033AJQDBZR</x:v>
      </x:c>
      <x:c r="R79" s="12" t="str">
        <x:v>FEEDBACK:U1</x:v>
      </x:c>
      <x:c r="S79" s="12" t="n">
        <x:f>D79*'总览'!$H$9</x:f>
        <x:v>1000</x:v>
      </x:c>
    </x:row>
    <x:row r="80" ht="48" customHeight="1">
      <x:c r="A80" s="13" t="str">
        <x:v>P076</x:v>
      </x:c>
      <x:c r="B80" s="13" t="str">
        <x:v>Texas Instruments</x:v>
      </x:c>
      <x:c r="C80" s="13" t="str">
        <x:v>DRV8833PWPR</x:v>
      </x:c>
      <x:c r="D80" s="23" t="n">
        <x:v>1</x:v>
      </x:c>
      <x:c r="E80" s="23" t="n">
        <x:f>ROUNDUP(D80*'总览'!$D$9*(1+'总览'!$B$10),0)</x:f>
        <x:v>6</x:v>
      </x:c>
      <x:c r="F80" s="20" t="str">
        <x:v>S15</x:v>
      </x:c>
      <x:c r="G80" s="13" t="str">
        <x:v>USB4项DRC及RPW/land差异尚未闭合</x:v>
      </x:c>
      <x:c r="H80" s="14" t="str">
        <x:v>未收到</x:v>
      </x:c>
      <x:c r="I80" s="14" t="str"/>
      <x:c r="J80" s="26"/>
      <x:c r="K80" s="14" t="str"/>
      <x:c r="L80" s="27"/>
      <x:c r="M80" s="27"/>
      <x:c r="N80" s="28"/>
      <x:c r="O80" s="14" t="str">
        <x:v>未放行</x:v>
      </x:c>
      <x:c r="P80" s="14" t="str"/>
      <x:c r="Q80" s="13" t="str">
        <x:v>https://www.ti.com/lit/ds/symlink/drv8833.pdf</x:v>
      </x:c>
      <x:c r="R80" s="13" t="str">
        <x:v>MAIN:U7</x:v>
      </x:c>
      <x:c r="S80" s="13" t="n">
        <x:f>D80*'总览'!$H$9</x:f>
        <x:v>1000</x:v>
      </x:c>
    </x:row>
    <x:row r="81" ht="48" customHeight="1">
      <x:c r="A81" s="12" t="str">
        <x:v>P077</x:v>
      </x:c>
      <x:c r="B81" s="12" t="str">
        <x:v>Texas Instruments</x:v>
      </x:c>
      <x:c r="C81" s="12" t="str">
        <x:v>SN74HCS08PWR</x:v>
      </x:c>
      <x:c r="D81" s="22" t="n">
        <x:v>1</x:v>
      </x:c>
      <x:c r="E81" s="22" t="n">
        <x:f>ROUNDUP(D81*'总览'!$D$9*(1+'总览'!$B$10),0)</x:f>
        <x:v>6</x:v>
      </x:c>
      <x:c r="F81" s="18" t="str">
        <x:v>S17</x:v>
      </x:c>
      <x:c r="G81" s="12" t="str">
        <x:v>仅历史候选编译不能满足产品验收</x:v>
      </x:c>
      <x:c r="H81" s="14" t="str">
        <x:v>未收到</x:v>
      </x:c>
      <x:c r="I81" s="14" t="str"/>
      <x:c r="J81" s="26"/>
      <x:c r="K81" s="14" t="str"/>
      <x:c r="L81" s="27"/>
      <x:c r="M81" s="27"/>
      <x:c r="N81" s="28"/>
      <x:c r="O81" s="14" t="str">
        <x:v>未放行</x:v>
      </x:c>
      <x:c r="P81" s="14" t="str"/>
      <x:c r="Q81" s="12" t="str">
        <x:v>https://www.ti.com/lit/ds/symlink/sn74hcs08.pdf</x:v>
      </x:c>
      <x:c r="R81" s="12" t="str">
        <x:v>MAIN:U8</x:v>
      </x:c>
      <x:c r="S81" s="12" t="n">
        <x:f>D81*'总览'!$H$9</x:f>
        <x:v>1000</x:v>
      </x:c>
    </x:row>
    <x:row r="82" ht="48" customHeight="1">
      <x:c r="A82" s="13" t="str">
        <x:v>P078</x:v>
      </x:c>
      <x:c r="B82" s="13" t="str">
        <x:v>Texas Instruments</x:v>
      </x:c>
      <x:c r="C82" s="13" t="str">
        <x:v>SN74HCS11PWR</x:v>
      </x:c>
      <x:c r="D82" s="23" t="n">
        <x:v>1</x:v>
      </x:c>
      <x:c r="E82" s="23" t="n">
        <x:f>ROUNDUP(D82*'总览'!$D$9*(1+'总览'!$B$10),0)</x:f>
        <x:v>6</x:v>
      </x:c>
      <x:c r="F82" s="20" t="str">
        <x:v>S17</x:v>
      </x:c>
      <x:c r="G82" s="13" t="str">
        <x:v>仅历史候选编译不能满足产品验收</x:v>
      </x:c>
      <x:c r="H82" s="14" t="str">
        <x:v>未收到</x:v>
      </x:c>
      <x:c r="I82" s="14" t="str"/>
      <x:c r="J82" s="26"/>
      <x:c r="K82" s="14" t="str"/>
      <x:c r="L82" s="27"/>
      <x:c r="M82" s="27"/>
      <x:c r="N82" s="28"/>
      <x:c r="O82" s="14" t="str">
        <x:v>未放行</x:v>
      </x:c>
      <x:c r="P82" s="14" t="str"/>
      <x:c r="Q82" s="13" t="str">
        <x:v>https://www.ti.com/lit/ds/symlink/sn74hcs11.pdf</x:v>
      </x:c>
      <x:c r="R82" s="13" t="str">
        <x:v>MAIN:U13</x:v>
      </x:c>
      <x:c r="S82" s="13" t="n">
        <x:f>D82*'总览'!$H$9</x:f>
        <x:v>1000</x:v>
      </x:c>
    </x:row>
    <x:row r="83" ht="48" customHeight="1">
      <x:c r="A83" s="12" t="str">
        <x:v>P079</x:v>
      </x:c>
      <x:c r="B83" s="12" t="str">
        <x:v>Texas Instruments</x:v>
      </x:c>
      <x:c r="C83" s="12" t="str">
        <x:v>SN74HCS14PWR</x:v>
      </x:c>
      <x:c r="D83" s="22" t="n">
        <x:v>1</x:v>
      </x:c>
      <x:c r="E83" s="22" t="n">
        <x:f>ROUNDUP(D83*'总览'!$D$9*(1+'总览'!$B$10),0)</x:f>
        <x:v>6</x:v>
      </x:c>
      <x:c r="F83" s="18" t="str">
        <x:v>S17</x:v>
      </x:c>
      <x:c r="G83" s="12" t="str">
        <x:v>仅历史候选编译不能满足产品验收</x:v>
      </x:c>
      <x:c r="H83" s="14" t="str">
        <x:v>未收到</x:v>
      </x:c>
      <x:c r="I83" s="14" t="str"/>
      <x:c r="J83" s="26"/>
      <x:c r="K83" s="14" t="str"/>
      <x:c r="L83" s="27"/>
      <x:c r="M83" s="27"/>
      <x:c r="N83" s="28"/>
      <x:c r="O83" s="14" t="str">
        <x:v>未放行</x:v>
      </x:c>
      <x:c r="P83" s="14" t="str"/>
      <x:c r="Q83" s="12" t="str">
        <x:v>https://www.ti.com/lit/ds/symlink/sn74hcs14.pdf</x:v>
      </x:c>
      <x:c r="R83" s="12" t="str">
        <x:v>MAIN:U22</x:v>
      </x:c>
      <x:c r="S83" s="12" t="n">
        <x:f>D83*'总览'!$H$9</x:f>
        <x:v>1000</x:v>
      </x:c>
    </x:row>
    <x:row r="84" ht="48" customHeight="1">
      <x:c r="A84" s="13" t="str">
        <x:v>P080</x:v>
      </x:c>
      <x:c r="B84" s="13" t="str">
        <x:v>Texas Instruments</x:v>
      </x:c>
      <x:c r="C84" s="13" t="str">
        <x:v>SN74LVC1G74DCTR</x:v>
      </x:c>
      <x:c r="D84" s="23" t="n">
        <x:v>1</x:v>
      </x:c>
      <x:c r="E84" s="23" t="n">
        <x:f>ROUNDUP(D84*'总览'!$D$9*(1+'总览'!$B$10),0)</x:f>
        <x:v>6</x:v>
      </x:c>
      <x:c r="F84" s="20" t="str">
        <x:v>S17</x:v>
      </x:c>
      <x:c r="G84" s="13" t="str">
        <x:v>仅历史候选编译不能满足产品验收</x:v>
      </x:c>
      <x:c r="H84" s="14" t="str">
        <x:v>未收到</x:v>
      </x:c>
      <x:c r="I84" s="14" t="str"/>
      <x:c r="J84" s="26"/>
      <x:c r="K84" s="14" t="str"/>
      <x:c r="L84" s="27"/>
      <x:c r="M84" s="27"/>
      <x:c r="N84" s="28"/>
      <x:c r="O84" s="14" t="str">
        <x:v>未放行</x:v>
      </x:c>
      <x:c r="P84" s="14" t="str"/>
      <x:c r="Q84" s="13" t="str">
        <x:v>https://www.ti.com/lit/ds/symlink/sn74lvc1g74.pdf</x:v>
      </x:c>
      <x:c r="R84" s="13" t="str">
        <x:v>MAIN:U10</x:v>
      </x:c>
      <x:c r="S84" s="13" t="n">
        <x:f>D84*'总览'!$H$9</x:f>
        <x:v>1000</x:v>
      </x:c>
    </x:row>
    <x:row r="85" ht="48" customHeight="1">
      <x:c r="A85" s="12" t="str">
        <x:v>P081</x:v>
      </x:c>
      <x:c r="B85" s="12" t="str">
        <x:v>Texas Instruments</x:v>
      </x:c>
      <x:c r="C85" s="12" t="str">
        <x:v>TCA9535PWR</x:v>
      </x:c>
      <x:c r="D85" s="22" t="n">
        <x:v>1</x:v>
      </x:c>
      <x:c r="E85" s="22" t="n">
        <x:f>ROUNDUP(D85*'总览'!$D$9*(1+'总览'!$B$10),0)</x:f>
        <x:v>6</x:v>
      </x:c>
      <x:c r="F85" s="18" t="str">
        <x:v>S17</x:v>
      </x:c>
      <x:c r="G85" s="12" t="str">
        <x:v>仅历史候选编译不能满足产品验收</x:v>
      </x:c>
      <x:c r="H85" s="14" t="str">
        <x:v>未收到</x:v>
      </x:c>
      <x:c r="I85" s="14" t="str"/>
      <x:c r="J85" s="26"/>
      <x:c r="K85" s="14" t="str"/>
      <x:c r="L85" s="27"/>
      <x:c r="M85" s="27"/>
      <x:c r="N85" s="28"/>
      <x:c r="O85" s="14" t="str">
        <x:v>未放行</x:v>
      </x:c>
      <x:c r="P85" s="14" t="str"/>
      <x:c r="Q85" s="12" t="str">
        <x:v>https://www.ti.com/lit/ds/symlink/tca9535.pdf</x:v>
      </x:c>
      <x:c r="R85" s="12" t="str">
        <x:v>MAIN:U18</x:v>
      </x:c>
      <x:c r="S85" s="12" t="n">
        <x:f>D85*'总览'!$H$9</x:f>
        <x:v>1000</x:v>
      </x:c>
    </x:row>
    <x:row r="86" ht="68" customHeight="1">
      <x:c r="A86" s="13" t="str">
        <x:v>P082</x:v>
      </x:c>
      <x:c r="B86" s="13" t="str">
        <x:v>Texas Instruments</x:v>
      </x:c>
      <x:c r="C86" s="13" t="str">
        <x:v>TLV7044PWR</x:v>
      </x:c>
      <x:c r="D86" s="23" t="n">
        <x:v>3</x:v>
      </x:c>
      <x:c r="E86" s="23" t="n">
        <x:f>ROUNDUP(D86*'总览'!$D$9*(1+'总览'!$B$10),0)</x:f>
        <x:v>18</x:v>
      </x:c>
      <x:c r="F86" s="20" t="str">
        <x:v>S17</x:v>
      </x:c>
      <x:c r="G86" s="13" t="str">
        <x:v>仅历史候选编译不能满足产品验收</x:v>
      </x:c>
      <x:c r="H86" s="14" t="str">
        <x:v>未收到</x:v>
      </x:c>
      <x:c r="I86" s="14" t="str"/>
      <x:c r="J86" s="26"/>
      <x:c r="K86" s="14" t="str"/>
      <x:c r="L86" s="27"/>
      <x:c r="M86" s="27"/>
      <x:c r="N86" s="28"/>
      <x:c r="O86" s="14" t="str">
        <x:v>未放行</x:v>
      </x:c>
      <x:c r="P86" s="14" t="str"/>
      <x:c r="Q86" s="13" t="str">
        <x:v>https://www.ti.com/lit/ds/symlink/tlv7044.pdf
https://www.ti.com/lit/ds/symlink/tlv7044.pdf
https://www.ti.com/lit/ds/symlink/tlv7044.pdf</x:v>
      </x:c>
      <x:c r="R86" s="13" t="str">
        <x:v>MAIN:U15;MAIN:U16;MAIN:U17</x:v>
      </x:c>
      <x:c r="S86" s="13" t="n">
        <x:f>D86*'总览'!$H$9</x:f>
        <x:v>3000</x:v>
      </x:c>
    </x:row>
    <x:row r="87" ht="48" customHeight="1">
      <x:c r="A87" s="12" t="str">
        <x:v>P083</x:v>
      </x:c>
      <x:c r="B87" s="12" t="str">
        <x:v>Texas Instruments</x:v>
      </x:c>
      <x:c r="C87" s="12" t="str">
        <x:v>TLV803EA30DBZR</x:v>
      </x:c>
      <x:c r="D87" s="22" t="n">
        <x:v>1</x:v>
      </x:c>
      <x:c r="E87" s="22" t="n">
        <x:f>ROUNDUP(D87*'总览'!$D$9*(1+'总览'!$B$10),0)</x:f>
        <x:v>6</x:v>
      </x:c>
      <x:c r="F87" s="18" t="str">
        <x:v>S17</x:v>
      </x:c>
      <x:c r="G87" s="12" t="str">
        <x:v>仅历史候选编译不能满足产品验收</x:v>
      </x:c>
      <x:c r="H87" s="14" t="str">
        <x:v>未收到</x:v>
      </x:c>
      <x:c r="I87" s="14" t="str"/>
      <x:c r="J87" s="26"/>
      <x:c r="K87" s="14" t="str"/>
      <x:c r="L87" s="27"/>
      <x:c r="M87" s="27"/>
      <x:c r="N87" s="28"/>
      <x:c r="O87" s="14" t="str">
        <x:v>未放行</x:v>
      </x:c>
      <x:c r="P87" s="14" t="str"/>
      <x:c r="Q87" s="12" t="str">
        <x:v>https://www.ti.com/lit/ds/symlink/tlv803e.pdf</x:v>
      </x:c>
      <x:c r="R87" s="12" t="str">
        <x:v>MAIN:U12</x:v>
      </x:c>
      <x:c r="S87" s="12" t="n">
        <x:f>D87*'总览'!$H$9</x:f>
        <x:v>1000</x:v>
      </x:c>
    </x:row>
    <x:row r="88" ht="48" customHeight="1">
      <x:c r="A88" s="13" t="str">
        <x:v>P084</x:v>
      </x:c>
      <x:c r="B88" s="13" t="str">
        <x:v>Texas Instruments</x:v>
      </x:c>
      <x:c r="C88" s="13" t="str">
        <x:v>TPS2116DRLR</x:v>
      </x:c>
      <x:c r="D88" s="23" t="n">
        <x:v>1</x:v>
      </x:c>
      <x:c r="E88" s="23" t="n">
        <x:f>ROUNDUP(D88*'总览'!$D$9*(1+'总览'!$B$10),0)</x:f>
        <x:v>6</x:v>
      </x:c>
      <x:c r="F88" s="20" t="str">
        <x:v>S15</x:v>
      </x:c>
      <x:c r="G88" s="13" t="str">
        <x:v>USB4项DRC及RPW/land差异尚未闭合</x:v>
      </x:c>
      <x:c r="H88" s="14" t="str">
        <x:v>未收到</x:v>
      </x:c>
      <x:c r="I88" s="14" t="str"/>
      <x:c r="J88" s="26"/>
      <x:c r="K88" s="14" t="str"/>
      <x:c r="L88" s="27"/>
      <x:c r="M88" s="27"/>
      <x:c r="N88" s="28"/>
      <x:c r="O88" s="14" t="str">
        <x:v>未放行</x:v>
      </x:c>
      <x:c r="P88" s="14" t="str"/>
      <x:c r="Q88" s="13" t="str">
        <x:v>https://www.ti.com/lit/ds/symlink/tps2116.pdf</x:v>
      </x:c>
      <x:c r="R88" s="13" t="str">
        <x:v>MAIN:U2</x:v>
      </x:c>
      <x:c r="S88" s="13" t="n">
        <x:f>D88*'总览'!$H$9</x:f>
        <x:v>1000</x:v>
      </x:c>
    </x:row>
    <x:row r="89" ht="48" customHeight="1">
      <x:c r="A89" s="12" t="str">
        <x:v>P085</x:v>
      </x:c>
      <x:c r="B89" s="12" t="str">
        <x:v>Texas Instruments</x:v>
      </x:c>
      <x:c r="C89" s="12" t="str">
        <x:v>TPS259470ARPWR</x:v>
      </x:c>
      <x:c r="D89" s="22" t="n">
        <x:v>1</x:v>
      </x:c>
      <x:c r="E89" s="22" t="n">
        <x:f>ROUNDUP(D89*'总览'!$D$9*(1+'总览'!$B$10),0)</x:f>
        <x:v>6</x:v>
      </x:c>
      <x:c r="F89" s="18" t="str">
        <x:v>S15</x:v>
      </x:c>
      <x:c r="G89" s="12" t="str">
        <x:v>USB4项DRC及RPW/land差异尚未闭合</x:v>
      </x:c>
      <x:c r="H89" s="14" t="str">
        <x:v>未收到</x:v>
      </x:c>
      <x:c r="I89" s="14" t="str"/>
      <x:c r="J89" s="26"/>
      <x:c r="K89" s="14" t="str"/>
      <x:c r="L89" s="27"/>
      <x:c r="M89" s="27"/>
      <x:c r="N89" s="28"/>
      <x:c r="O89" s="14" t="str">
        <x:v>未放行</x:v>
      </x:c>
      <x:c r="P89" s="14" t="str"/>
      <x:c r="Q89" s="12" t="str">
        <x:v>https://www.ti.com/lit/ds/symlink/tps25947.pdf</x:v>
      </x:c>
      <x:c r="R89" s="12" t="str">
        <x:v>MAIN:U1</x:v>
      </x:c>
      <x:c r="S89" s="12" t="n">
        <x:f>D89*'总览'!$H$9</x:f>
        <x:v>1000</x:v>
      </x:c>
    </x:row>
    <x:row r="90" ht="48" customHeight="1">
      <x:c r="A90" s="13" t="str">
        <x:v>P086</x:v>
      </x:c>
      <x:c r="B90" s="13" t="str">
        <x:v>Texas Instruments</x:v>
      </x:c>
      <x:c r="C90" s="13" t="str">
        <x:v>TPS3431SDRBR</x:v>
      </x:c>
      <x:c r="D90" s="23" t="n">
        <x:v>1</x:v>
      </x:c>
      <x:c r="E90" s="23" t="n">
        <x:f>ROUNDUP(D90*'总览'!$D$9*(1+'总览'!$B$10),0)</x:f>
        <x:v>6</x:v>
      </x:c>
      <x:c r="F90" s="20" t="str">
        <x:v>S15</x:v>
      </x:c>
      <x:c r="G90" s="13" t="str">
        <x:v>USB4项DRC及RPW/land差异尚未闭合</x:v>
      </x:c>
      <x:c r="H90" s="14" t="str">
        <x:v>未收到</x:v>
      </x:c>
      <x:c r="I90" s="14" t="str"/>
      <x:c r="J90" s="26"/>
      <x:c r="K90" s="14" t="str"/>
      <x:c r="L90" s="27"/>
      <x:c r="M90" s="27"/>
      <x:c r="N90" s="28"/>
      <x:c r="O90" s="14" t="str">
        <x:v>未放行</x:v>
      </x:c>
      <x:c r="P90" s="14" t="str"/>
      <x:c r="Q90" s="13" t="str">
        <x:v>https://www.ti.com/lit/ds/symlink/tps3431.pdf</x:v>
      </x:c>
      <x:c r="R90" s="13" t="str">
        <x:v>MAIN:U11</x:v>
      </x:c>
      <x:c r="S90" s="13" t="n">
        <x:f>D90*'总览'!$H$9</x:f>
        <x:v>1000</x:v>
      </x:c>
    </x:row>
    <x:row r="91" ht="48" customHeight="1">
      <x:c r="A91" s="12" t="str">
        <x:v>P087</x:v>
      </x:c>
      <x:c r="B91" s="12" t="str">
        <x:v>Texas Instruments</x:v>
      </x:c>
      <x:c r="C91" s="12" t="str">
        <x:v>TPS610333DRLR</x:v>
      </x:c>
      <x:c r="D91" s="22" t="n">
        <x:v>1</x:v>
      </x:c>
      <x:c r="E91" s="22" t="n">
        <x:f>ROUNDUP(D91*'总览'!$D$9*(1+'总览'!$B$10),0)</x:f>
        <x:v>6</x:v>
      </x:c>
      <x:c r="F91" s="18" t="str">
        <x:v>S15</x:v>
      </x:c>
      <x:c r="G91" s="12" t="str">
        <x:v>USB4项DRC及RPW/land差异尚未闭合</x:v>
      </x:c>
      <x:c r="H91" s="14" t="str">
        <x:v>未收到</x:v>
      </x:c>
      <x:c r="I91" s="14" t="str"/>
      <x:c r="J91" s="26"/>
      <x:c r="K91" s="14" t="str"/>
      <x:c r="L91" s="27"/>
      <x:c r="M91" s="27"/>
      <x:c r="N91" s="28"/>
      <x:c r="O91" s="14" t="str">
        <x:v>未放行</x:v>
      </x:c>
      <x:c r="P91" s="14" t="str"/>
      <x:c r="Q91" s="12" t="str">
        <x:v>https://www.ti.com/lit/ds/symlink/tps61033.pdf</x:v>
      </x:c>
      <x:c r="R91" s="12" t="str">
        <x:v>MAIN:U4</x:v>
      </x:c>
      <x:c r="S91" s="12" t="n">
        <x:f>D91*'总览'!$H$9</x:f>
        <x:v>1000</x:v>
      </x:c>
    </x:row>
    <x:row r="92" ht="48" customHeight="1">
      <x:c r="A92" s="13" t="str">
        <x:v>P088</x:v>
      </x:c>
      <x:c r="B92" s="13" t="str">
        <x:v>Texas Instruments</x:v>
      </x:c>
      <x:c r="C92" s="13" t="str">
        <x:v>TPS63021DSJR</x:v>
      </x:c>
      <x:c r="D92" s="23" t="n">
        <x:v>1</x:v>
      </x:c>
      <x:c r="E92" s="23" t="n">
        <x:f>ROUNDUP(D92*'总览'!$D$9*(1+'总览'!$B$10),0)</x:f>
        <x:v>6</x:v>
      </x:c>
      <x:c r="F92" s="20" t="str">
        <x:v>S15</x:v>
      </x:c>
      <x:c r="G92" s="13" t="str">
        <x:v>USB4项DRC及RPW/land差异尚未闭合</x:v>
      </x:c>
      <x:c r="H92" s="14" t="str">
        <x:v>未收到</x:v>
      </x:c>
      <x:c r="I92" s="14" t="str"/>
      <x:c r="J92" s="26"/>
      <x:c r="K92" s="14" t="str"/>
      <x:c r="L92" s="27"/>
      <x:c r="M92" s="27"/>
      <x:c r="N92" s="28"/>
      <x:c r="O92" s="14" t="str">
        <x:v>未放行</x:v>
      </x:c>
      <x:c r="P92" s="14" t="str"/>
      <x:c r="Q92" s="13" t="str">
        <x:v>https://www.ti.com/lit/ds/symlink/tps63021.pdf</x:v>
      </x:c>
      <x:c r="R92" s="13" t="str">
        <x:v>MAIN:U3</x:v>
      </x:c>
      <x:c r="S92" s="13" t="n">
        <x:f>D92*'总览'!$H$9</x:f>
        <x:v>1000</x:v>
      </x:c>
    </x:row>
    <x:row r="93" ht="48" customHeight="1">
      <x:c r="A93" s="12" t="str">
        <x:v>P089</x:v>
      </x:c>
      <x:c r="B93" s="12" t="str">
        <x:v>Vishay</x:v>
      </x:c>
      <x:c r="C93" s="12" t="str">
        <x:v>WSL0603R1000FEA</x:v>
      </x:c>
      <x:c r="D93" s="22" t="n">
        <x:v>1</x:v>
      </x:c>
      <x:c r="E93" s="22" t="n">
        <x:f>ROUNDUP(D93*'总览'!$D$9*(1+'总览'!$B$10),0)</x:f>
        <x:v>6</x:v>
      </x:c>
      <x:c r="F93" s="18" t="str">
        <x:v>S16</x:v>
      </x:c>
      <x:c r="G93" s="12" t="str">
        <x:v>ANT300警告/匹配与晶体负载未闭合</x:v>
      </x:c>
      <x:c r="H93" s="14" t="str">
        <x:v>未收到</x:v>
      </x:c>
      <x:c r="I93" s="14" t="str"/>
      <x:c r="J93" s="26"/>
      <x:c r="K93" s="14" t="str"/>
      <x:c r="L93" s="27"/>
      <x:c r="M93" s="27"/>
      <x:c r="N93" s="28"/>
      <x:c r="O93" s="14" t="str">
        <x:v>未放行</x:v>
      </x:c>
      <x:c r="P93" s="14" t="str"/>
      <x:c r="Q93" s="12" t="str">
        <x:v>https://www.vishay.com/docs/30100/wsl.pdf</x:v>
      </x:c>
      <x:c r="R93" s="12" t="str">
        <x:v>READER:R208</x:v>
      </x:c>
      <x:c r="S93" s="12" t="n">
        <x:f>D93*'总览'!$H$9</x:f>
        <x:v>1000</x:v>
      </x:c>
    </x:row>
    <x:row r="94" ht="48" customHeight="1">
      <x:c r="A94" s="13" t="str">
        <x:v>P090</x:v>
      </x:c>
      <x:c r="B94" s="13" t="str">
        <x:v>Vishay</x:v>
      </x:c>
      <x:c r="C94" s="13" t="str">
        <x:v>WSL2512R2200FEA</x:v>
      </x:c>
      <x:c r="D94" s="23" t="n">
        <x:v>2</x:v>
      </x:c>
      <x:c r="E94" s="23" t="n">
        <x:f>ROUNDUP(D94*'总览'!$D$9*(1+'总览'!$B$10),0)</x:f>
        <x:v>12</x:v>
      </x:c>
      <x:c r="F94" s="20" t="str">
        <x:v>S15</x:v>
      </x:c>
      <x:c r="G94" s="13" t="str">
        <x:v>USB4项DRC及RPW/land差异尚未闭合</x:v>
      </x:c>
      <x:c r="H94" s="14" t="str">
        <x:v>未收到</x:v>
      </x:c>
      <x:c r="I94" s="14" t="str"/>
      <x:c r="J94" s="26"/>
      <x:c r="K94" s="14" t="str"/>
      <x:c r="L94" s="27"/>
      <x:c r="M94" s="27"/>
      <x:c r="N94" s="28"/>
      <x:c r="O94" s="14" t="str">
        <x:v>未放行</x:v>
      </x:c>
      <x:c r="P94" s="14" t="str"/>
      <x:c r="Q94" s="13" t="str">
        <x:v>https://www.vishay.com/docs/30100/wsl.pdf</x:v>
      </x:c>
      <x:c r="R94" s="13" t="str">
        <x:v>MAIN:R32;MAIN:R33</x:v>
      </x:c>
      <x:c r="S94" s="13" t="n">
        <x:f>D94*'总览'!$H$9</x:f>
        <x:v>2000</x:v>
      </x:c>
    </x:row>
    <x:row r="95" ht="48" customHeight="1">
      <x:c r="A95" s="12" t="str">
        <x:v>P091</x:v>
      </x:c>
      <x:c r="B95" s="12" t="str">
        <x:v>Wacker</x:v>
      </x:c>
      <x:c r="C95" s="12" t="str">
        <x:v>PF-FOOT-A01 / ELASTOSIL LR3003/50 A+B</x:v>
      </x:c>
      <x:c r="D95" s="22" t="n">
        <x:v>4</x:v>
      </x:c>
      <x:c r="E95" s="22" t="n">
        <x:f>ROUNDUP(D95*'总览'!$D$9*(1+'总览'!$B$10),0)</x:f>
        <x:v>24</x:v>
      </x:c>
      <x:c r="F95" s="18" t="str">
        <x:v>S22</x:v>
      </x:c>
      <x:c r="G95" s="12" t="str">
        <x:v>50A目录值不能证明最终防夹效果或接触资格</x:v>
      </x:c>
      <x:c r="H95" s="14" t="str">
        <x:v>未收到</x:v>
      </x:c>
      <x:c r="I95" s="14" t="str"/>
      <x:c r="J95" s="26"/>
      <x:c r="K95" s="14" t="str"/>
      <x:c r="L95" s="27"/>
      <x:c r="M95" s="27"/>
      <x:c r="N95" s="28"/>
      <x:c r="O95" s="14" t="str">
        <x:v>未放行</x:v>
      </x:c>
      <x:c r="P95" s="14" t="str"/>
      <x:c r="Q95" s="12" t="str">
        <x:v>https://www.wacker.com/h/medias/6858-EN.pdf</x:v>
      </x:c>
      <x:c r="R95" s="12" t="str">
        <x:v>PF-FOOT-A01</x:v>
      </x:c>
      <x:c r="S95" s="12" t="n">
        <x:f>D95*'总览'!$H$9</x:f>
        <x:v>4000</x:v>
      </x:c>
    </x:row>
    <x:row r="96" ht="48" customHeight="1">
      <x:c r="A96" s="13" t="str">
        <x:v>P092</x:v>
      </x:c>
      <x:c r="B96" s="13" t="str">
        <x:v>Wacker</x:v>
      </x:c>
      <x:c r="C96" s="13" t="str">
        <x:v>PF-HOPPER-SEAL-A01 / ELASTOSIL LR3003/50 A+B</x:v>
      </x:c>
      <x:c r="D96" s="23" t="n">
        <x:v>1</x:v>
      </x:c>
      <x:c r="E96" s="23" t="n">
        <x:f>ROUNDUP(D96*'总览'!$D$9*(1+'总览'!$B$10),0)</x:f>
        <x:v>6</x:v>
      </x:c>
      <x:c r="F96" s="20" t="str">
        <x:v>S22</x:v>
      </x:c>
      <x:c r="G96" s="13" t="str">
        <x:v>50A目录值不能证明最终防夹效果或接触资格</x:v>
      </x:c>
      <x:c r="H96" s="14" t="str">
        <x:v>未收到</x:v>
      </x:c>
      <x:c r="I96" s="14" t="str"/>
      <x:c r="J96" s="26"/>
      <x:c r="K96" s="14" t="str"/>
      <x:c r="L96" s="27"/>
      <x:c r="M96" s="27"/>
      <x:c r="N96" s="28"/>
      <x:c r="O96" s="14" t="str">
        <x:v>未放行</x:v>
      </x:c>
      <x:c r="P96" s="14" t="str"/>
      <x:c r="Q96" s="13" t="str">
        <x:v>https://www.wacker.com/h/medias/6858-EN.pdf</x:v>
      </x:c>
      <x:c r="R96" s="13" t="str">
        <x:v>PF-HOPPER-SEAL-A01</x:v>
      </x:c>
      <x:c r="S96" s="13" t="n">
        <x:f>D96*'总览'!$H$9</x:f>
        <x:v>1000</x:v>
      </x:c>
    </x:row>
    <x:row r="97" ht="48" customHeight="1">
      <x:c r="A97" s="12" t="str">
        <x:v>P093</x:v>
      </x:c>
      <x:c r="B97" s="12" t="str">
        <x:v>Wacker</x:v>
      </x:c>
      <x:c r="C97" s="12" t="str">
        <x:v>PF-LID-EDGE-A01 / ELASTOSIL LR3003/50 A+B</x:v>
      </x:c>
      <x:c r="D97" s="22" t="n">
        <x:v>1</x:v>
      </x:c>
      <x:c r="E97" s="22" t="n">
        <x:f>ROUNDUP(D97*'总览'!$D$9*(1+'总览'!$B$10),0)</x:f>
        <x:v>6</x:v>
      </x:c>
      <x:c r="F97" s="18" t="str">
        <x:v>S22</x:v>
      </x:c>
      <x:c r="G97" s="12" t="str">
        <x:v>50A目录值不能证明最终防夹效果或接触资格</x:v>
      </x:c>
      <x:c r="H97" s="14" t="str">
        <x:v>未收到</x:v>
      </x:c>
      <x:c r="I97" s="14" t="str"/>
      <x:c r="J97" s="26"/>
      <x:c r="K97" s="14" t="str"/>
      <x:c r="L97" s="27"/>
      <x:c r="M97" s="27"/>
      <x:c r="N97" s="28"/>
      <x:c r="O97" s="14" t="str">
        <x:v>未放行</x:v>
      </x:c>
      <x:c r="P97" s="14" t="str"/>
      <x:c r="Q97" s="12" t="str">
        <x:v>https://www.wacker.com/h/medias/6858-EN.pdf</x:v>
      </x:c>
      <x:c r="R97" s="12" t="str">
        <x:v>PF-LID-EDGE-A01</x:v>
      </x:c>
      <x:c r="S97" s="12" t="n">
        <x:f>D97*'总览'!$H$9</x:f>
        <x:v>1000</x:v>
      </x:c>
    </x:row>
    <x:row r="98" ht="48" customHeight="1">
      <x:c r="A98" s="13" t="str">
        <x:v>P094</x:v>
      </x:c>
      <x:c r="B98" s="13" t="str">
        <x:v>Waveshare</x:v>
      </x:c>
      <x:c r="C98" s="13" t="str">
        <x:v>SKU14657 / 0.91inch OLED Module</x:v>
      </x:c>
      <x:c r="D98" s="23" t="n">
        <x:v>1</x:v>
      </x:c>
      <x:c r="E98" s="23" t="n">
        <x:f>ROUNDUP(D98*'总览'!$D$9*(1+'总览'!$B$10),0)</x:f>
        <x:v>6</x:v>
      </x:c>
      <x:c r="F98" s="20" t="str">
        <x:v>S06</x:v>
      </x:c>
      <x:c r="G98" s="13" t="str">
        <x:v>主板针序SCL/SDA与模块排针标签可能不相同</x:v>
      </x:c>
      <x:c r="H98" s="14" t="str">
        <x:v>未收到</x:v>
      </x:c>
      <x:c r="I98" s="14" t="str"/>
      <x:c r="J98" s="26"/>
      <x:c r="K98" s="14" t="str"/>
      <x:c r="L98" s="27"/>
      <x:c r="M98" s="27"/>
      <x:c r="N98" s="28"/>
      <x:c r="O98" s="14" t="str">
        <x:v>未放行</x:v>
      </x:c>
      <x:c r="P98" s="14" t="str"/>
      <x:c r="Q98" s="13" t="str">
        <x:v>https://www.waveshare.com/product/ai/0.91inch-oled-module.htm</x:v>
      </x:c>
      <x:c r="R98" s="13" t="str">
        <x:v>PF-OLED-A01</x:v>
      </x:c>
      <x:c r="S98" s="13" t="n">
        <x:f>D98*'总览'!$H$9</x:f>
        <x:v>1000</x:v>
      </x:c>
    </x:row>
    <x:row r="99" ht="48" customHeight="1">
      <x:c r="A99" s="12" t="str">
        <x:v>P095</x:v>
      </x:c>
      <x:c r="B99" s="12" t="str">
        <x:v>Yageo</x:v>
      </x:c>
      <x:c r="C99" s="12" t="str">
        <x:v>CC0603KRX7R8BB105</x:v>
      </x:c>
      <x:c r="D99" s="22" t="n">
        <x:v>4</x:v>
      </x:c>
      <x:c r="E99" s="22" t="n">
        <x:f>ROUNDUP(D99*'总览'!$D$9*(1+'总览'!$B$10),0)</x:f>
        <x:v>24</x:v>
      </x:c>
      <x:c r="F99" s="18" t="str">
        <x:v>S14</x:v>
      </x:c>
      <x:c r="G99" s="12" t="str">
        <x:v>系列规则构成的料号仍要确认订单有效性</x:v>
      </x:c>
      <x:c r="H99" s="14" t="str">
        <x:v>未收到</x:v>
      </x:c>
      <x:c r="I99" s="14" t="str"/>
      <x:c r="J99" s="26"/>
      <x:c r="K99" s="14" t="str"/>
      <x:c r="L99" s="27"/>
      <x:c r="M99" s="27"/>
      <x:c r="N99" s="28"/>
      <x:c r="O99" s="14" t="str">
        <x:v>未放行</x:v>
      </x:c>
      <x:c r="P99" s="14" t="str"/>
      <x:c r="Q99" s="12" t="str">
        <x:v>https://www.yageogroup.com/download/specsheet/CC0603KRX7R8BB105</x:v>
      </x:c>
      <x:c r="R99" s="12" t="str">
        <x:v>MAIN:C3;MAIN:C16;MAIN:C19;MAIN:C48</x:v>
      </x:c>
      <x:c r="S99" s="12" t="n">
        <x:f>D99*'总览'!$H$9</x:f>
        <x:v>4000</x:v>
      </x:c>
    </x:row>
    <x:row r="100" ht="48" customHeight="1">
      <x:c r="A100" s="13" t="str">
        <x:v>P096</x:v>
      </x:c>
      <x:c r="B100" s="13" t="str">
        <x:v>Yageo</x:v>
      </x:c>
      <x:c r="C100" s="13" t="str">
        <x:v>CC0603KRX7R9BB102</x:v>
      </x:c>
      <x:c r="D100" s="23" t="n">
        <x:v>1</x:v>
      </x:c>
      <x:c r="E100" s="23" t="n">
        <x:f>ROUNDUP(D100*'总览'!$D$9*(1+'总览'!$B$10),0)</x:f>
        <x:v>6</x:v>
      </x:c>
      <x:c r="F100" s="20" t="str">
        <x:v>S14</x:v>
      </x:c>
      <x:c r="G100" s="13" t="str">
        <x:v>系列规则构成的料号仍要确认订单有效性</x:v>
      </x:c>
      <x:c r="H100" s="14" t="str">
        <x:v>未收到</x:v>
      </x:c>
      <x:c r="I100" s="14" t="str"/>
      <x:c r="J100" s="26"/>
      <x:c r="K100" s="14" t="str"/>
      <x:c r="L100" s="27"/>
      <x:c r="M100" s="27"/>
      <x:c r="N100" s="28"/>
      <x:c r="O100" s="14" t="str">
        <x:v>未放行</x:v>
      </x:c>
      <x:c r="P100" s="14" t="str"/>
      <x:c r="Q100" s="13" t="str">
        <x:v>https://www.yageogroup.com/download/specsheet/CC0603KRX7R9BB102</x:v>
      </x:c>
      <x:c r="R100" s="13" t="str">
        <x:v>MAIN:C40</x:v>
      </x:c>
      <x:c r="S100" s="13" t="n">
        <x:f>D100*'总览'!$H$9</x:f>
        <x:v>1000</x:v>
      </x:c>
    </x:row>
    <x:row r="101" ht="48" customHeight="1">
      <x:c r="A101" s="12" t="str">
        <x:v>P097</x:v>
      </x:c>
      <x:c r="B101" s="12" t="str">
        <x:v>Yageo</x:v>
      </x:c>
      <x:c r="C101" s="12" t="str">
        <x:v>CC0603KRX7R9BB103</x:v>
      </x:c>
      <x:c r="D101" s="22" t="n">
        <x:v>7</x:v>
      </x:c>
      <x:c r="E101" s="22" t="n">
        <x:f>ROUNDUP(D101*'总览'!$D$9*(1+'总览'!$B$10),0)</x:f>
        <x:v>42</x:v>
      </x:c>
      <x:c r="F101" s="18" t="str">
        <x:v>S14</x:v>
      </x:c>
      <x:c r="G101" s="12" t="str">
        <x:v>系列规则构成的料号仍要确认订单有效性</x:v>
      </x:c>
      <x:c r="H101" s="14" t="str">
        <x:v>未收到</x:v>
      </x:c>
      <x:c r="I101" s="14" t="str"/>
      <x:c r="J101" s="26"/>
      <x:c r="K101" s="14" t="str"/>
      <x:c r="L101" s="27"/>
      <x:c r="M101" s="27"/>
      <x:c r="N101" s="28"/>
      <x:c r="O101" s="14" t="str">
        <x:v>未放行</x:v>
      </x:c>
      <x:c r="P101" s="14" t="str"/>
      <x:c r="Q101" s="12" t="str">
        <x:v>https://www.yageogroup.com/download/specsheet/CC0603KRX7R9BB103</x:v>
      </x:c>
      <x:c r="R101" s="12" t="str">
        <x:v>MAIN:C24;MAIN:C35;MAIN:C36;MAIN:C37;MAIN:C38;MAIN:C41;MAIN:C42</x:v>
      </x:c>
      <x:c r="S101" s="12" t="n">
        <x:f>D101*'总览'!$H$9</x:f>
        <x:v>7000</x:v>
      </x:c>
    </x:row>
    <x:row r="102" ht="50" customHeight="1">
      <x:c r="A102" s="13" t="str">
        <x:v>P098</x:v>
      </x:c>
      <x:c r="B102" s="13" t="str">
        <x:v>Yageo</x:v>
      </x:c>
      <x:c r="C102" s="13" t="str">
        <x:v>CC0603KRX7R9BB104</x:v>
      </x:c>
      <x:c r="D102" s="23" t="n">
        <x:v>17</x:v>
      </x:c>
      <x:c r="E102" s="23" t="n">
        <x:f>ROUNDUP(D102*'总览'!$D$9*(1+'总览'!$B$10),0)</x:f>
        <x:v>102</x:v>
      </x:c>
      <x:c r="F102" s="20" t="str">
        <x:v>S14</x:v>
      </x:c>
      <x:c r="G102" s="13" t="str">
        <x:v>系列规则构成的料号仍要确认订单有效性</x:v>
      </x:c>
      <x:c r="H102" s="14" t="str">
        <x:v>未收到</x:v>
      </x:c>
      <x:c r="I102" s="14" t="str"/>
      <x:c r="J102" s="26"/>
      <x:c r="K102" s="14" t="str"/>
      <x:c r="L102" s="27"/>
      <x:c r="M102" s="27"/>
      <x:c r="N102" s="28"/>
      <x:c r="O102" s="14" t="str">
        <x:v>未放行</x:v>
      </x:c>
      <x:c r="P102" s="14" t="str"/>
      <x:c r="Q102" s="13" t="str">
        <x:v>https://yageogroup.com/download/specsheet/CC0603KRX7R9BB104</x:v>
      </x:c>
      <x:c r="R102" s="13" t="str">
        <x:v>MAIN:C8;MAIN:C18;MAIN:C25;MAIN:C27;MAIN:C28;MAIN:C29;MAIN:C30;MAIN:C31;MAIN:C32;MAIN:C33;MAIN:C34;MAIN:C39;MAIN:C43;MAIN:C44;MAIN:C46;MAIN:C47;FEEDBACK:C1</x:v>
      </x:c>
      <x:c r="S102" s="13" t="n">
        <x:f>D102*'总览'!$H$9</x:f>
        <x:v>17000</x:v>
      </x:c>
    </x:row>
    <x:row r="103" ht="50" customHeight="1">
      <x:c r="A103" s="12" t="str">
        <x:v>P099</x:v>
      </x:c>
      <x:c r="B103" s="12" t="str">
        <x:v>Yageo</x:v>
      </x:c>
      <x:c r="C103" s="12" t="str">
        <x:v>RC0402FR-07100KL</x:v>
      </x:c>
      <x:c r="D103" s="22" t="n">
        <x:v>1</x:v>
      </x:c>
      <x:c r="E103" s="22" t="n">
        <x:f>ROUNDUP(D103*'总览'!$D$9*(1+'总览'!$B$10),0)</x:f>
        <x:v>6</x:v>
      </x:c>
      <x:c r="F103" s="18" t="str">
        <x:v>S16</x:v>
      </x:c>
      <x:c r="G103" s="12" t="str">
        <x:v>ANT300警告/匹配与晶体负载未闭合</x:v>
      </x:c>
      <x:c r="H103" s="14" t="str">
        <x:v>未收到</x:v>
      </x:c>
      <x:c r="I103" s="14" t="str"/>
      <x:c r="J103" s="26"/>
      <x:c r="K103" s="14" t="str"/>
      <x:c r="L103" s="27"/>
      <x:c r="M103" s="27"/>
      <x:c r="N103" s="28"/>
      <x:c r="O103" s="14" t="str">
        <x:v>未放行</x:v>
      </x:c>
      <x:c r="P103" s="14" t="str"/>
      <x:c r="Q103" s="12" t="str">
        <x:v>https://www.yageogroup.com/content/datasheet/asset/file/PYU-RC_GROUP_51_ROHS_L</x:v>
      </x:c>
      <x:c r="R103" s="12" t="str">
        <x:v>READER:R232</x:v>
      </x:c>
      <x:c r="S103" s="12" t="n">
        <x:f>D103*'总览'!$H$9</x:f>
        <x:v>1000</x:v>
      </x:c>
    </x:row>
    <x:row r="104" ht="50" customHeight="1">
      <x:c r="A104" s="13" t="str">
        <x:v>P100</x:v>
      </x:c>
      <x:c r="B104" s="13" t="str">
        <x:v>Yageo</x:v>
      </x:c>
      <x:c r="C104" s="13" t="str">
        <x:v>RC0402FR-0747KL</x:v>
      </x:c>
      <x:c r="D104" s="23" t="n">
        <x:v>1</x:v>
      </x:c>
      <x:c r="E104" s="23" t="n">
        <x:f>ROUNDUP(D104*'总览'!$D$9*(1+'总览'!$B$10),0)</x:f>
        <x:v>6</x:v>
      </x:c>
      <x:c r="F104" s="20" t="str">
        <x:v>S16</x:v>
      </x:c>
      <x:c r="G104" s="13" t="str">
        <x:v>ANT300警告/匹配与晶体负载未闭合</x:v>
      </x:c>
      <x:c r="H104" s="14" t="str">
        <x:v>未收到</x:v>
      </x:c>
      <x:c r="I104" s="14" t="str"/>
      <x:c r="J104" s="26"/>
      <x:c r="K104" s="14" t="str"/>
      <x:c r="L104" s="27"/>
      <x:c r="M104" s="27"/>
      <x:c r="N104" s="28"/>
      <x:c r="O104" s="14" t="str">
        <x:v>未放行</x:v>
      </x:c>
      <x:c r="P104" s="14" t="str"/>
      <x:c r="Q104" s="13" t="str">
        <x:v>https://www.yageogroup.com/content/datasheet/asset/file/PYU-RC_GROUP_51_ROHS_L</x:v>
      </x:c>
      <x:c r="R104" s="13" t="str">
        <x:v>READER:R231</x:v>
      </x:c>
      <x:c r="S104" s="13" t="n">
        <x:f>D104*'总览'!$H$9</x:f>
        <x:v>1000</x:v>
      </x:c>
    </x:row>
    <x:row r="105" ht="50" customHeight="1">
      <x:c r="A105" s="12" t="str">
        <x:v>P101</x:v>
      </x:c>
      <x:c r="B105" s="12" t="str">
        <x:v>Yageo</x:v>
      </x:c>
      <x:c r="C105" s="12" t="str">
        <x:v>RC0402JR-070RL</x:v>
      </x:c>
      <x:c r="D105" s="22" t="n">
        <x:v>7</x:v>
      </x:c>
      <x:c r="E105" s="22" t="n">
        <x:f>ROUNDUP(D105*'总览'!$D$9*(1+'总览'!$B$10),0)</x:f>
        <x:v>42</x:v>
      </x:c>
      <x:c r="F105" s="18" t="str">
        <x:v>S16</x:v>
      </x:c>
      <x:c r="G105" s="12" t="str">
        <x:v>ANT300警告/匹配与晶体负载未闭合</x:v>
      </x:c>
      <x:c r="H105" s="14" t="str">
        <x:v>未收到</x:v>
      </x:c>
      <x:c r="I105" s="14" t="str"/>
      <x:c r="J105" s="26"/>
      <x:c r="K105" s="14" t="str"/>
      <x:c r="L105" s="27"/>
      <x:c r="M105" s="27"/>
      <x:c r="N105" s="28"/>
      <x:c r="O105" s="14" t="str">
        <x:v>未放行</x:v>
      </x:c>
      <x:c r="P105" s="14" t="str"/>
      <x:c r="Q105" s="12" t="str">
        <x:v>https://www.yageogroup.com/content/datasheet/asset/file/PYU-RC_GROUP_51_ROHS_L</x:v>
      </x:c>
      <x:c r="R105" s="12" t="str">
        <x:v>READER:J300;READER:J304;READER:R203;READER:R204;READER:R205;READER:R206;READER:R207</x:v>
      </x:c>
      <x:c r="S105" s="12" t="n">
        <x:f>D105*'总览'!$H$9</x:f>
        <x:v>7000</x:v>
      </x:c>
    </x:row>
    <x:row r="106" ht="68" customHeight="1">
      <x:c r="A106" s="13" t="str">
        <x:v>P102</x:v>
      </x:c>
      <x:c r="B106" s="13" t="str">
        <x:v>Yageo</x:v>
      </x:c>
      <x:c r="C106" s="13" t="str">
        <x:v>RC0603FR-07100KL</x:v>
      </x:c>
      <x:c r="D106" s="23" t="n">
        <x:v>20</x:v>
      </x:c>
      <x:c r="E106" s="23" t="n">
        <x:f>ROUNDUP(D106*'总览'!$D$9*(1+'总览'!$B$10),0)</x:f>
        <x:v>120</x:v>
      </x:c>
      <x:c r="F106" s="20" t="str">
        <x:v>S14</x:v>
      </x:c>
      <x:c r="G106" s="13" t="str">
        <x:v>系列规则构成的料号仍要确认订单有效性</x:v>
      </x:c>
      <x:c r="H106" s="14" t="str">
        <x:v>未收到</x:v>
      </x:c>
      <x:c r="I106" s="14" t="str"/>
      <x:c r="J106" s="26"/>
      <x:c r="K106" s="14" t="str"/>
      <x:c r="L106" s="27"/>
      <x:c r="M106" s="27"/>
      <x:c r="N106" s="28"/>
      <x:c r="O106" s="14" t="str">
        <x:v>未放行</x:v>
      </x:c>
      <x:c r="P106" s="14" t="str"/>
      <x:c r="Q106" s="13" t="str">
        <x:v>https://www.yageogroup.com/content/datasheet/asset/file/PYU-RC_GROUP_51_ROHS_L</x:v>
      </x:c>
      <x:c r="R106" s="13" t="str">
        <x:v>MAIN:R7;MAIN:R9;MAIN:R22;MAIN:R23;MAIN:R30;MAIN:R34;MAIN:R35;MAIN:R36;MAIN:R37;MAIN:R38;MAIN:R63;MAIN:R64;MAIN:R65;MAIN:R66;MAIN:R67;MAIN:R72;MAIN:R75;MAIN:R76;MAIN:R77;MAIN:R78</x:v>
      </x:c>
      <x:c r="S106" s="13" t="n">
        <x:f>D106*'总览'!$H$9</x:f>
        <x:v>20000</x:v>
      </x:c>
    </x:row>
    <x:row r="107" ht="50" customHeight="1">
      <x:c r="A107" s="12" t="str">
        <x:v>P103</x:v>
      </x:c>
      <x:c r="B107" s="12" t="str">
        <x:v>Yageo</x:v>
      </x:c>
      <x:c r="C107" s="12" t="str">
        <x:v>RC0603FR-07100RL</x:v>
      </x:c>
      <x:c r="D107" s="22" t="n">
        <x:v>4</x:v>
      </x:c>
      <x:c r="E107" s="22" t="n">
        <x:f>ROUNDUP(D107*'总览'!$D$9*(1+'总览'!$B$10),0)</x:f>
        <x:v>24</x:v>
      </x:c>
      <x:c r="F107" s="18" t="str">
        <x:v>S14</x:v>
      </x:c>
      <x:c r="G107" s="12" t="str">
        <x:v>系列规则构成的料号仍要确认订单有效性</x:v>
      </x:c>
      <x:c r="H107" s="14" t="str">
        <x:v>未收到</x:v>
      </x:c>
      <x:c r="I107" s="14" t="str"/>
      <x:c r="J107" s="26"/>
      <x:c r="K107" s="14" t="str"/>
      <x:c r="L107" s="27"/>
      <x:c r="M107" s="27"/>
      <x:c r="N107" s="28"/>
      <x:c r="O107" s="14" t="str">
        <x:v>未放行</x:v>
      </x:c>
      <x:c r="P107" s="14" t="str"/>
      <x:c r="Q107" s="12" t="str">
        <x:v>https://www.yageogroup.com/content/datasheet/asset/file/PYU-RC_GROUP_51_ROHS_L</x:v>
      </x:c>
      <x:c r="R107" s="12" t="str">
        <x:v>MAIN:R48;MAIN:R50;MAIN:R52;MAIN:R54</x:v>
      </x:c>
      <x:c r="S107" s="12" t="n">
        <x:f>D107*'总览'!$H$9</x:f>
        <x:v>4000</x:v>
      </x:c>
    </x:row>
    <x:row r="108" ht="50" customHeight="1">
      <x:c r="A108" s="13" t="str">
        <x:v>P104</x:v>
      </x:c>
      <x:c r="B108" s="13" t="str">
        <x:v>Yageo</x:v>
      </x:c>
      <x:c r="C108" s="13" t="str">
        <x:v>RC0603FR-0710K5L</x:v>
      </x:c>
      <x:c r="D108" s="23" t="n">
        <x:v>1</x:v>
      </x:c>
      <x:c r="E108" s="23" t="n">
        <x:f>ROUNDUP(D108*'总览'!$D$9*(1+'总览'!$B$10),0)</x:f>
        <x:v>6</x:v>
      </x:c>
      <x:c r="F108" s="20" t="str">
        <x:v>S14</x:v>
      </x:c>
      <x:c r="G108" s="13" t="str">
        <x:v>系列规则构成的料号仍要确认订单有效性</x:v>
      </x:c>
      <x:c r="H108" s="14" t="str">
        <x:v>未收到</x:v>
      </x:c>
      <x:c r="I108" s="14" t="str"/>
      <x:c r="J108" s="26"/>
      <x:c r="K108" s="14" t="str"/>
      <x:c r="L108" s="27"/>
      <x:c r="M108" s="27"/>
      <x:c r="N108" s="28"/>
      <x:c r="O108" s="14" t="str">
        <x:v>未放行</x:v>
      </x:c>
      <x:c r="P108" s="14" t="str"/>
      <x:c r="Q108" s="13" t="str">
        <x:v>https://www.yageogroup.com/content/datasheet/asset/file/PYU-RC_GROUP_51_ROHS_L</x:v>
      </x:c>
      <x:c r="R108" s="13" t="str">
        <x:v>MAIN:R57</x:v>
      </x:c>
      <x:c r="S108" s="13" t="n">
        <x:f>D108*'总览'!$H$9</x:f>
        <x:v>1000</x:v>
      </x:c>
    </x:row>
    <x:row r="109" ht="86" customHeight="1">
      <x:c r="A109" s="12" t="str">
        <x:v>P105</x:v>
      </x:c>
      <x:c r="B109" s="12" t="str">
        <x:v>Yageo</x:v>
      </x:c>
      <x:c r="C109" s="12" t="str">
        <x:v>RC0603FR-0710KL</x:v>
      </x:c>
      <x:c r="D109" s="22" t="n">
        <x:v>28</x:v>
      </x:c>
      <x:c r="E109" s="22" t="n">
        <x:f>ROUNDUP(D109*'总览'!$D$9*(1+'总览'!$B$10),0)</x:f>
        <x:v>168</x:v>
      </x:c>
      <x:c r="F109" s="18" t="str">
        <x:v>S14</x:v>
      </x:c>
      <x:c r="G109" s="12" t="str">
        <x:v>系列规则构成的料号仍要确认订单有效性</x:v>
      </x:c>
      <x:c r="H109" s="14" t="str">
        <x:v>未收到</x:v>
      </x:c>
      <x:c r="I109" s="14" t="str"/>
      <x:c r="J109" s="26"/>
      <x:c r="K109" s="14" t="str"/>
      <x:c r="L109" s="27"/>
      <x:c r="M109" s="27"/>
      <x:c r="N109" s="28"/>
      <x:c r="O109" s="14" t="str">
        <x:v>未放行</x:v>
      </x:c>
      <x:c r="P109" s="14" t="str"/>
      <x:c r="Q109" s="12" t="str">
        <x:v>https://www.yageogroup.com/content/datasheet/asset/file/PYU-RC_GROUP_51_ROHS_L</x:v>
      </x:c>
      <x:c r="R109" s="12" t="str">
        <x:v>MAIN:R10;MAIN:R11;MAIN:R14;MAIN:R19;MAIN:R20;MAIN:R21;MAIN:R31;MAIN:R39;MAIN:R40;MAIN:R41;MAIN:R42;MAIN:R43;MAIN:R44;MAIN:R45;MAIN:R46;MAIN:R47;MAIN:R49;MAIN:R51;MAIN:R53;MAIN:R56;MAIN:R58;MAIN:R60;MAIN:R70;MAIN:R71;SENSOR-OPEN:R2;SENSOR-CLOSED:R2;SENSOR-PINCH:R2;SENSOR-FOOD:R2</x:v>
      </x:c>
      <x:c r="S109" s="12" t="n">
        <x:f>D109*'总览'!$H$9</x:f>
        <x:v>28000</x:v>
      </x:c>
    </x:row>
    <x:row r="110" ht="50" customHeight="1">
      <x:c r="A110" s="13" t="str">
        <x:v>P106</x:v>
      </x:c>
      <x:c r="B110" s="13" t="str">
        <x:v>Yageo</x:v>
      </x:c>
      <x:c r="C110" s="13" t="str">
        <x:v>RC0603FR-071KL</x:v>
      </x:c>
      <x:c r="D110" s="23" t="n">
        <x:v>3</x:v>
      </x:c>
      <x:c r="E110" s="23" t="n">
        <x:f>ROUNDUP(D110*'总览'!$D$9*(1+'总览'!$B$10),0)</x:f>
        <x:v>18</x:v>
      </x:c>
      <x:c r="F110" s="20" t="str">
        <x:v>S14</x:v>
      </x:c>
      <x:c r="G110" s="13" t="str">
        <x:v>系列规则构成的料号仍要确认订单有效性</x:v>
      </x:c>
      <x:c r="H110" s="14" t="str">
        <x:v>未收到</x:v>
      </x:c>
      <x:c r="I110" s="14" t="str"/>
      <x:c r="J110" s="26"/>
      <x:c r="K110" s="14" t="str"/>
      <x:c r="L110" s="27"/>
      <x:c r="M110" s="27"/>
      <x:c r="N110" s="28"/>
      <x:c r="O110" s="14" t="str">
        <x:v>未放行</x:v>
      </x:c>
      <x:c r="P110" s="14" t="str"/>
      <x:c r="Q110" s="13" t="str">
        <x:v>https://www.yageogroup.com/content/datasheet/asset/file/PYU-RC_GROUP_51_ROHS_L</x:v>
      </x:c>
      <x:c r="R110" s="13" t="str">
        <x:v>MAIN:R68;MAIN:R69;MAIN:R73</x:v>
      </x:c>
      <x:c r="S110" s="13" t="n">
        <x:f>D110*'总览'!$H$9</x:f>
        <x:v>3000</x:v>
      </x:c>
    </x:row>
    <x:row r="111" ht="50" customHeight="1">
      <x:c r="A111" s="12" t="str">
        <x:v>P107</x:v>
      </x:c>
      <x:c r="B111" s="12" t="str">
        <x:v>Yageo</x:v>
      </x:c>
      <x:c r="C111" s="12" t="str">
        <x:v>RC0603FR-0722RL</x:v>
      </x:c>
      <x:c r="D111" s="22" t="n">
        <x:v>2</x:v>
      </x:c>
      <x:c r="E111" s="22" t="n">
        <x:f>ROUNDUP(D111*'总览'!$D$9*(1+'总览'!$B$10),0)</x:f>
        <x:v>12</x:v>
      </x:c>
      <x:c r="F111" s="18" t="str">
        <x:v>S14</x:v>
      </x:c>
      <x:c r="G111" s="12" t="str">
        <x:v>系列规则构成的料号仍要确认订单有效性</x:v>
      </x:c>
      <x:c r="H111" s="14" t="str">
        <x:v>未收到</x:v>
      </x:c>
      <x:c r="I111" s="14" t="str"/>
      <x:c r="J111" s="26"/>
      <x:c r="K111" s="14" t="str"/>
      <x:c r="L111" s="27"/>
      <x:c r="M111" s="27"/>
      <x:c r="N111" s="28"/>
      <x:c r="O111" s="14" t="str">
        <x:v>未放行</x:v>
      </x:c>
      <x:c r="P111" s="14" t="str"/>
      <x:c r="Q111" s="12" t="str">
        <x:v>https://www.yageogroup.com/content/datasheet/asset/file/PYU-RC_GROUP_51_ROHS_L</x:v>
      </x:c>
      <x:c r="R111" s="12" t="str">
        <x:v>MAIN:R17;MAIN:R18</x:v>
      </x:c>
      <x:c r="S111" s="12" t="n">
        <x:f>D111*'总览'!$H$9</x:f>
        <x:v>2000</x:v>
      </x:c>
    </x:row>
    <x:row r="112" ht="50" customHeight="1">
      <x:c r="A112" s="13" t="str">
        <x:v>P108</x:v>
      </x:c>
      <x:c r="B112" s="13" t="str">
        <x:v>Yageo</x:v>
      </x:c>
      <x:c r="C112" s="13" t="str">
        <x:v>RC0603FR-072K21L</x:v>
      </x:c>
      <x:c r="D112" s="23" t="n">
        <x:v>1</x:v>
      </x:c>
      <x:c r="E112" s="23" t="n">
        <x:f>ROUNDUP(D112*'总览'!$D$9*(1+'总览'!$B$10),0)</x:f>
        <x:v>6</x:v>
      </x:c>
      <x:c r="F112" s="20" t="str">
        <x:v>S14</x:v>
      </x:c>
      <x:c r="G112" s="13" t="str">
        <x:v>系列规则构成的料号仍要确认订单有效性</x:v>
      </x:c>
      <x:c r="H112" s="14" t="str">
        <x:v>未收到</x:v>
      </x:c>
      <x:c r="I112" s="14" t="str"/>
      <x:c r="J112" s="26"/>
      <x:c r="K112" s="14" t="str"/>
      <x:c r="L112" s="27"/>
      <x:c r="M112" s="27"/>
      <x:c r="N112" s="28"/>
      <x:c r="O112" s="14" t="str">
        <x:v>未放行</x:v>
      </x:c>
      <x:c r="P112" s="14" t="str"/>
      <x:c r="Q112" s="13" t="str">
        <x:v>https://www.yageogroup.com/content/datasheet/asset/file/PYU-RC_GROUP_51_ROHS_L</x:v>
      </x:c>
      <x:c r="R112" s="13" t="str">
        <x:v>MAIN:R59</x:v>
      </x:c>
      <x:c r="S112" s="13" t="n">
        <x:f>D112*'总览'!$H$9</x:f>
        <x:v>1000</x:v>
      </x:c>
    </x:row>
    <x:row r="113" ht="50" customHeight="1">
      <x:c r="A113" s="12" t="str">
        <x:v>P109</x:v>
      </x:c>
      <x:c r="B113" s="12" t="str">
        <x:v>Yageo</x:v>
      </x:c>
      <x:c r="C113" s="12" t="str">
        <x:v>RC0603FR-072KL</x:v>
      </x:c>
      <x:c r="D113" s="22" t="n">
        <x:v>1</x:v>
      </x:c>
      <x:c r="E113" s="22" t="n">
        <x:f>ROUNDUP(D113*'总览'!$D$9*(1+'总览'!$B$10),0)</x:f>
        <x:v>6</x:v>
      </x:c>
      <x:c r="F113" s="18" t="str">
        <x:v>S14</x:v>
      </x:c>
      <x:c r="G113" s="12" t="str">
        <x:v>系列规则构成的料号仍要确认订单有效性</x:v>
      </x:c>
      <x:c r="H113" s="14" t="str">
        <x:v>未收到</x:v>
      </x:c>
      <x:c r="I113" s="14" t="str"/>
      <x:c r="J113" s="26"/>
      <x:c r="K113" s="14" t="str"/>
      <x:c r="L113" s="27"/>
      <x:c r="M113" s="27"/>
      <x:c r="N113" s="28"/>
      <x:c r="O113" s="14" t="str">
        <x:v>未放行</x:v>
      </x:c>
      <x:c r="P113" s="14" t="str"/>
      <x:c r="Q113" s="12" t="str">
        <x:v>https://www.yageogroup.com/content/datasheet/asset/file/PYU-RC_GROUP_51_ROHS_L</x:v>
      </x:c>
      <x:c r="R113" s="12" t="str">
        <x:v>MAIN:R74</x:v>
      </x:c>
      <x:c r="S113" s="12" t="n">
        <x:f>D113*'总览'!$H$9</x:f>
        <x:v>1000</x:v>
      </x:c>
    </x:row>
    <x:row r="114" ht="50" customHeight="1">
      <x:c r="A114" s="13" t="str">
        <x:v>P110</x:v>
      </x:c>
      <x:c r="B114" s="13" t="str">
        <x:v>Yageo</x:v>
      </x:c>
      <x:c r="C114" s="13" t="str">
        <x:v>RC0603FR-072R2L</x:v>
      </x:c>
      <x:c r="D114" s="23" t="n">
        <x:v>2</x:v>
      </x:c>
      <x:c r="E114" s="23" t="n">
        <x:f>ROUNDUP(D114*'总览'!$D$9*(1+'总览'!$B$10),0)</x:f>
        <x:v>12</x:v>
      </x:c>
      <x:c r="F114" s="20" t="str">
        <x:v>S16</x:v>
      </x:c>
      <x:c r="G114" s="13" t="str">
        <x:v>ANT300警告/匹配与晶体负载未闭合</x:v>
      </x:c>
      <x:c r="H114" s="14" t="str">
        <x:v>未收到</x:v>
      </x:c>
      <x:c r="I114" s="14" t="str"/>
      <x:c r="J114" s="26"/>
      <x:c r="K114" s="14" t="str"/>
      <x:c r="L114" s="27"/>
      <x:c r="M114" s="27"/>
      <x:c r="N114" s="28"/>
      <x:c r="O114" s="14" t="str">
        <x:v>未放行</x:v>
      </x:c>
      <x:c r="P114" s="14" t="str"/>
      <x:c r="Q114" s="13" t="str">
        <x:v>https://www.yageogroup.com/content/datasheet/asset/file/PYU-RC_GROUP_51_ROHS_L</x:v>
      </x:c>
      <x:c r="R114" s="13" t="str">
        <x:v>READER:R300;READER:R301</x:v>
      </x:c>
      <x:c r="S114" s="13" t="n">
        <x:f>D114*'总览'!$H$9</x:f>
        <x:v>2000</x:v>
      </x:c>
    </x:row>
    <x:row r="115" ht="50" customHeight="1">
      <x:c r="A115" s="12" t="str">
        <x:v>P111</x:v>
      </x:c>
      <x:c r="B115" s="12" t="str">
        <x:v>Yageo</x:v>
      </x:c>
      <x:c r="C115" s="12" t="str">
        <x:v>RC0603FR-0731K6L</x:v>
      </x:c>
      <x:c r="D115" s="22" t="n">
        <x:v>1</x:v>
      </x:c>
      <x:c r="E115" s="22" t="n">
        <x:f>ROUNDUP(D115*'总览'!$D$9*(1+'总览'!$B$10),0)</x:f>
        <x:v>6</x:v>
      </x:c>
      <x:c r="F115" s="18" t="str">
        <x:v>S14</x:v>
      </x:c>
      <x:c r="G115" s="12" t="str">
        <x:v>系列规则构成的料号仍要确认订单有效性</x:v>
      </x:c>
      <x:c r="H115" s="14" t="str">
        <x:v>未收到</x:v>
      </x:c>
      <x:c r="I115" s="14" t="str"/>
      <x:c r="J115" s="26"/>
      <x:c r="K115" s="14" t="str"/>
      <x:c r="L115" s="27"/>
      <x:c r="M115" s="27"/>
      <x:c r="N115" s="28"/>
      <x:c r="O115" s="14" t="str">
        <x:v>未放行</x:v>
      </x:c>
      <x:c r="P115" s="14" t="str"/>
      <x:c r="Q115" s="12" t="str">
        <x:v>https://www.yageogroup.com/content/datasheet/asset/file/PYU-RC_GROUP_51_ROHS_L</x:v>
      </x:c>
      <x:c r="R115" s="12" t="str">
        <x:v>MAIN:R8</x:v>
      </x:c>
      <x:c r="S115" s="12" t="n">
        <x:f>D115*'总览'!$H$9</x:f>
        <x:v>1000</x:v>
      </x:c>
    </x:row>
    <x:row r="116" ht="50" customHeight="1">
      <x:c r="A116" s="13" t="str">
        <x:v>P112</x:v>
      </x:c>
      <x:c r="B116" s="13" t="str">
        <x:v>Yageo</x:v>
      </x:c>
      <x:c r="C116" s="13" t="str">
        <x:v>RC0603FR-07330KL</x:v>
      </x:c>
      <x:c r="D116" s="23" t="n">
        <x:v>1</x:v>
      </x:c>
      <x:c r="E116" s="23" t="n">
        <x:f>ROUNDUP(D116*'总览'!$D$9*(1+'总览'!$B$10),0)</x:f>
        <x:v>6</x:v>
      </x:c>
      <x:c r="F116" s="20" t="str">
        <x:v>S14</x:v>
      </x:c>
      <x:c r="G116" s="13" t="str">
        <x:v>系列规则构成的料号仍要确认订单有效性</x:v>
      </x:c>
      <x:c r="H116" s="14" t="str">
        <x:v>未收到</x:v>
      </x:c>
      <x:c r="I116" s="14" t="str"/>
      <x:c r="J116" s="26"/>
      <x:c r="K116" s="14" t="str"/>
      <x:c r="L116" s="27"/>
      <x:c r="M116" s="27"/>
      <x:c r="N116" s="28"/>
      <x:c r="O116" s="14" t="str">
        <x:v>未放行</x:v>
      </x:c>
      <x:c r="P116" s="14" t="str"/>
      <x:c r="Q116" s="13" t="str">
        <x:v>https://www.yageogroup.com/content/datasheet/asset/file/PYU-RC_GROUP_51_ROHS_L</x:v>
      </x:c>
      <x:c r="R116" s="13" t="str">
        <x:v>MAIN:R2</x:v>
      </x:c>
      <x:c r="S116" s="13" t="n">
        <x:f>D116*'总览'!$H$9</x:f>
        <x:v>1000</x:v>
      </x:c>
    </x:row>
    <x:row r="117" ht="50" customHeight="1">
      <x:c r="A117" s="12" t="str">
        <x:v>P113</x:v>
      </x:c>
      <x:c r="B117" s="12" t="str">
        <x:v>Yageo</x:v>
      </x:c>
      <x:c r="C117" s="12" t="str">
        <x:v>RC0603FR-0733RL</x:v>
      </x:c>
      <x:c r="D117" s="22" t="n">
        <x:v>5</x:v>
      </x:c>
      <x:c r="E117" s="22" t="n">
        <x:f>ROUNDUP(D117*'总览'!$D$9*(1+'总览'!$B$10),0)</x:f>
        <x:v>30</x:v>
      </x:c>
      <x:c r="F117" s="18" t="str">
        <x:v>S14</x:v>
      </x:c>
      <x:c r="G117" s="12" t="str">
        <x:v>系列规则构成的料号仍要确认订单有效性</x:v>
      </x:c>
      <x:c r="H117" s="14" t="str">
        <x:v>未收到</x:v>
      </x:c>
      <x:c r="I117" s="14" t="str"/>
      <x:c r="J117" s="26"/>
      <x:c r="K117" s="14" t="str"/>
      <x:c r="L117" s="27"/>
      <x:c r="M117" s="27"/>
      <x:c r="N117" s="28"/>
      <x:c r="O117" s="14" t="str">
        <x:v>未放行</x:v>
      </x:c>
      <x:c r="P117" s="14" t="str"/>
      <x:c r="Q117" s="12" t="str">
        <x:v>https://www.yageogroup.com/content/datasheet/asset/file/PYU-RC_GROUP_51_ROHS_L</x:v>
      </x:c>
      <x:c r="R117" s="12" t="str">
        <x:v>MAIN:R24;MAIN:R25;MAIN:R26;MAIN:R27;MAIN:R28</x:v>
      </x:c>
      <x:c r="S117" s="12" t="n">
        <x:f>D117*'总览'!$H$9</x:f>
        <x:v>5000</x:v>
      </x:c>
    </x:row>
    <x:row r="118" ht="50" customHeight="1">
      <x:c r="A118" s="13" t="str">
        <x:v>P114</x:v>
      </x:c>
      <x:c r="B118" s="13" t="str">
        <x:v>Yageo</x:v>
      </x:c>
      <x:c r="C118" s="13" t="str">
        <x:v>RC0603FR-073K32L</x:v>
      </x:c>
      <x:c r="D118" s="23" t="n">
        <x:v>1</x:v>
      </x:c>
      <x:c r="E118" s="23" t="n">
        <x:f>ROUNDUP(D118*'总览'!$D$9*(1+'总览'!$B$10),0)</x:f>
        <x:v>6</x:v>
      </x:c>
      <x:c r="F118" s="20" t="str">
        <x:v>S14</x:v>
      </x:c>
      <x:c r="G118" s="13" t="str">
        <x:v>系列规则构成的料号仍要确认订单有效性</x:v>
      </x:c>
      <x:c r="H118" s="14" t="str">
        <x:v>未收到</x:v>
      </x:c>
      <x:c r="I118" s="14" t="str"/>
      <x:c r="J118" s="26"/>
      <x:c r="K118" s="14" t="str"/>
      <x:c r="L118" s="27"/>
      <x:c r="M118" s="27"/>
      <x:c r="N118" s="28"/>
      <x:c r="O118" s="14" t="str">
        <x:v>未放行</x:v>
      </x:c>
      <x:c r="P118" s="14" t="str"/>
      <x:c r="Q118" s="13" t="str">
        <x:v>https://www.yageogroup.com/content/datasheet/asset/file/PYU-RC_GROUP_51_ROHS_L</x:v>
      </x:c>
      <x:c r="R118" s="13" t="str">
        <x:v>MAIN:R6</x:v>
      </x:c>
      <x:c r="S118" s="13" t="n">
        <x:f>D118*'总览'!$H$9</x:f>
        <x:v>1000</x:v>
      </x:c>
    </x:row>
    <x:row r="119" ht="50" customHeight="1">
      <x:c r="A119" s="12" t="str">
        <x:v>P115</x:v>
      </x:c>
      <x:c r="B119" s="12" t="str">
        <x:v>Yageo</x:v>
      </x:c>
      <x:c r="C119" s="12" t="str">
        <x:v>RC0603FR-0747KL</x:v>
      </x:c>
      <x:c r="D119" s="22" t="n">
        <x:v>1</x:v>
      </x:c>
      <x:c r="E119" s="22" t="n">
        <x:f>ROUNDUP(D119*'总览'!$D$9*(1+'总览'!$B$10),0)</x:f>
        <x:v>6</x:v>
      </x:c>
      <x:c r="F119" s="18" t="str">
        <x:v>S14</x:v>
      </x:c>
      <x:c r="G119" s="12" t="str">
        <x:v>系列规则构成的料号仍要确认订单有效性</x:v>
      </x:c>
      <x:c r="H119" s="14" t="str">
        <x:v>未收到</x:v>
      </x:c>
      <x:c r="I119" s="14" t="str"/>
      <x:c r="J119" s="26"/>
      <x:c r="K119" s="14" t="str"/>
      <x:c r="L119" s="27"/>
      <x:c r="M119" s="27"/>
      <x:c r="N119" s="28"/>
      <x:c r="O119" s="14" t="str">
        <x:v>未放行</x:v>
      </x:c>
      <x:c r="P119" s="14" t="str"/>
      <x:c r="Q119" s="12" t="str">
        <x:v>https://www.yageogroup.com/content/datasheet/asset/file/PYU-RC_GROUP_51_ROHS_L</x:v>
      </x:c>
      <x:c r="R119" s="12" t="str">
        <x:v>MAIN:R29</x:v>
      </x:c>
      <x:c r="S119" s="12" t="n">
        <x:f>D119*'总览'!$H$9</x:f>
        <x:v>1000</x:v>
      </x:c>
    </x:row>
    <x:row r="120" ht="50" customHeight="1">
      <x:c r="A120" s="13" t="str">
        <x:v>P116</x:v>
      </x:c>
      <x:c r="B120" s="13" t="str">
        <x:v>Yageo</x:v>
      </x:c>
      <x:c r="C120" s="13" t="str">
        <x:v>RC0603FR-074K7L</x:v>
      </x:c>
      <x:c r="D120" s="23" t="n">
        <x:v>2</x:v>
      </x:c>
      <x:c r="E120" s="23" t="n">
        <x:f>ROUNDUP(D120*'总览'!$D$9*(1+'总览'!$B$10),0)</x:f>
        <x:v>12</x:v>
      </x:c>
      <x:c r="F120" s="20" t="str">
        <x:v>S14</x:v>
      </x:c>
      <x:c r="G120" s="13" t="str">
        <x:v>系列规则构成的料号仍要确认订单有效性</x:v>
      </x:c>
      <x:c r="H120" s="14" t="str">
        <x:v>未收到</x:v>
      </x:c>
      <x:c r="I120" s="14" t="str"/>
      <x:c r="J120" s="26"/>
      <x:c r="K120" s="14" t="str"/>
      <x:c r="L120" s="27"/>
      <x:c r="M120" s="27"/>
      <x:c r="N120" s="28"/>
      <x:c r="O120" s="14" t="str">
        <x:v>未放行</x:v>
      </x:c>
      <x:c r="P120" s="14" t="str"/>
      <x:c r="Q120" s="13" t="str">
        <x:v>https://www.yageogroup.com/content/datasheet/asset/file/PYU-RC_GROUP_51_ROHS_L</x:v>
      </x:c>
      <x:c r="R120" s="13" t="str">
        <x:v>MAIN:R61;MAIN:R62</x:v>
      </x:c>
      <x:c r="S120" s="13" t="n">
        <x:f>D120*'总览'!$H$9</x:f>
        <x:v>2000</x:v>
      </x:c>
    </x:row>
    <x:row r="121" ht="50" customHeight="1">
      <x:c r="A121" s="12" t="str">
        <x:v>P117</x:v>
      </x:c>
      <x:c r="B121" s="12" t="str">
        <x:v>Yageo</x:v>
      </x:c>
      <x:c r="C121" s="12" t="str">
        <x:v>RC0603FR-0756KL</x:v>
      </x:c>
      <x:c r="D121" s="22" t="n">
        <x:v>1</x:v>
      </x:c>
      <x:c r="E121" s="22" t="n">
        <x:f>ROUNDUP(D121*'总览'!$D$9*(1+'总览'!$B$10),0)</x:f>
        <x:v>6</x:v>
      </x:c>
      <x:c r="F121" s="18" t="str">
        <x:v>S14</x:v>
      </x:c>
      <x:c r="G121" s="12" t="str">
        <x:v>系列规则构成的料号仍要确认订单有效性</x:v>
      </x:c>
      <x:c r="H121" s="14" t="str">
        <x:v>未收到</x:v>
      </x:c>
      <x:c r="I121" s="14" t="str"/>
      <x:c r="J121" s="26"/>
      <x:c r="K121" s="14" t="str"/>
      <x:c r="L121" s="27"/>
      <x:c r="M121" s="27"/>
      <x:c r="N121" s="28"/>
      <x:c r="O121" s="14" t="str">
        <x:v>未放行</x:v>
      </x:c>
      <x:c r="P121" s="14" t="str"/>
      <x:c r="Q121" s="12" t="str">
        <x:v>https://www.yageogroup.com/content/datasheet/asset/file/PYU-RC_GROUP_51_ROHS_L</x:v>
      </x:c>
      <x:c r="R121" s="12" t="str">
        <x:v>MAIN:R55</x:v>
      </x:c>
      <x:c r="S121" s="12" t="n">
        <x:f>D121*'总览'!$H$9</x:f>
        <x:v>1000</x:v>
      </x:c>
    </x:row>
    <x:row r="122" ht="50" customHeight="1">
      <x:c r="A122" s="13" t="str">
        <x:v>P118</x:v>
      </x:c>
      <x:c r="B122" s="13" t="str">
        <x:v>Yageo</x:v>
      </x:c>
      <x:c r="C122" s="13" t="str">
        <x:v>RC0603FR-075K1L</x:v>
      </x:c>
      <x:c r="D122" s="23" t="n">
        <x:v>2</x:v>
      </x:c>
      <x:c r="E122" s="23" t="n">
        <x:f>ROUNDUP(D122*'总览'!$D$9*(1+'总览'!$B$10),0)</x:f>
        <x:v>12</x:v>
      </x:c>
      <x:c r="F122" s="20" t="str">
        <x:v>S14</x:v>
      </x:c>
      <x:c r="G122" s="13" t="str">
        <x:v>系列规则构成的料号仍要确认订单有效性</x:v>
      </x:c>
      <x:c r="H122" s="14" t="str">
        <x:v>未收到</x:v>
      </x:c>
      <x:c r="I122" s="14" t="str"/>
      <x:c r="J122" s="26"/>
      <x:c r="K122" s="14" t="str"/>
      <x:c r="L122" s="27"/>
      <x:c r="M122" s="27"/>
      <x:c r="N122" s="28"/>
      <x:c r="O122" s="14" t="str">
        <x:v>未放行</x:v>
      </x:c>
      <x:c r="P122" s="14" t="str"/>
      <x:c r="Q122" s="13" t="str">
        <x:v>https://www.yageogroup.com/content/datasheet/asset/file/PYU-RC_GROUP_51_ROHS_L</x:v>
      </x:c>
      <x:c r="R122" s="13" t="str">
        <x:v>MAIN:R15;MAIN:R16</x:v>
      </x:c>
      <x:c r="S122" s="13" t="n">
        <x:f>D122*'总览'!$H$9</x:f>
        <x:v>2000</x:v>
      </x:c>
    </x:row>
    <x:row r="123" ht="50" customHeight="1">
      <x:c r="A123" s="12" t="str">
        <x:v>P119</x:v>
      </x:c>
      <x:c r="B123" s="12" t="str">
        <x:v>Yageo</x:v>
      </x:c>
      <x:c r="C123" s="12" t="str">
        <x:v>RC0603FR-075K6L</x:v>
      </x:c>
      <x:c r="D123" s="22" t="n">
        <x:v>4</x:v>
      </x:c>
      <x:c r="E123" s="22" t="n">
        <x:f>ROUNDUP(D123*'总览'!$D$9*(1+'总览'!$B$10),0)</x:f>
        <x:v>24</x:v>
      </x:c>
      <x:c r="F123" s="18" t="str">
        <x:v>S14</x:v>
      </x:c>
      <x:c r="G123" s="12" t="str">
        <x:v>系列规则构成的料号仍要确认订单有效性</x:v>
      </x:c>
      <x:c r="H123" s="14" t="str">
        <x:v>未收到</x:v>
      </x:c>
      <x:c r="I123" s="14" t="str"/>
      <x:c r="J123" s="26"/>
      <x:c r="K123" s="14" t="str"/>
      <x:c r="L123" s="27"/>
      <x:c r="M123" s="27"/>
      <x:c r="N123" s="28"/>
      <x:c r="O123" s="14" t="str">
        <x:v>未放行</x:v>
      </x:c>
      <x:c r="P123" s="14" t="str"/>
      <x:c r="Q123" s="12" t="str">
        <x:v>https://www.yageogroup.com/content/datasheet/asset/file/PYU-RC_GROUP_51_ROHS_L</x:v>
      </x:c>
      <x:c r="R123" s="12" t="str">
        <x:v>SENSOR-OPEN:R1;SENSOR-CLOSED:R1;SENSOR-PINCH:R1;SENSOR-FOOD:R1</x:v>
      </x:c>
      <x:c r="S123" s="12" t="n">
        <x:f>D123*'总览'!$H$9</x:f>
        <x:v>4000</x:v>
      </x:c>
    </x:row>
    <x:row r="124" ht="50" customHeight="1">
      <x:c r="A124" s="13" t="str">
        <x:v>P120</x:v>
      </x:c>
      <x:c r="B124" s="13" t="str">
        <x:v>Yageo</x:v>
      </x:c>
      <x:c r="C124" s="13" t="str">
        <x:v>RC0603FR-07750KL</x:v>
      </x:c>
      <x:c r="D124" s="23" t="n">
        <x:v>1</x:v>
      </x:c>
      <x:c r="E124" s="23" t="n">
        <x:f>ROUNDUP(D124*'总览'!$D$9*(1+'总览'!$B$10),0)</x:f>
        <x:v>6</x:v>
      </x:c>
      <x:c r="F124" s="20" t="str">
        <x:v>S14</x:v>
      </x:c>
      <x:c r="G124" s="13" t="str">
        <x:v>系列规则构成的料号仍要确认订单有效性</x:v>
      </x:c>
      <x:c r="H124" s="14" t="str">
        <x:v>未收到</x:v>
      </x:c>
      <x:c r="I124" s="14" t="str"/>
      <x:c r="J124" s="26"/>
      <x:c r="K124" s="14" t="str"/>
      <x:c r="L124" s="27"/>
      <x:c r="M124" s="27"/>
      <x:c r="N124" s="28"/>
      <x:c r="O124" s="14" t="str">
        <x:v>未放行</x:v>
      </x:c>
      <x:c r="P124" s="14" t="str"/>
      <x:c r="Q124" s="13" t="str">
        <x:v>https://www.yageogroup.com/content/datasheet/asset/file/PYU-RC_GROUP_51_ROHS_L</x:v>
      </x:c>
      <x:c r="R124" s="13" t="str">
        <x:v>MAIN:R1</x:v>
      </x:c>
      <x:c r="S124" s="13" t="n">
        <x:f>D124*'总览'!$H$9</x:f>
        <x:v>1000</x:v>
      </x:c>
    </x:row>
    <x:row r="125" ht="50" customHeight="1">
      <x:c r="A125" s="12" t="str">
        <x:v>P121</x:v>
      </x:c>
      <x:c r="B125" s="12" t="str">
        <x:v>Yageo</x:v>
      </x:c>
      <x:c r="C125" s="12" t="str">
        <x:v>RC0603JR-070RL</x:v>
      </x:c>
      <x:c r="D125" s="22" t="n">
        <x:v>1</x:v>
      </x:c>
      <x:c r="E125" s="22" t="n">
        <x:f>ROUNDUP(D125*'总览'!$D$9*(1+'总览'!$B$10),0)</x:f>
        <x:v>6</x:v>
      </x:c>
      <x:c r="F125" s="18" t="str">
        <x:v>S16</x:v>
      </x:c>
      <x:c r="G125" s="12" t="str">
        <x:v>ANT300警告/匹配与晶体负载未闭合</x:v>
      </x:c>
      <x:c r="H125" s="14" t="str">
        <x:v>未收到</x:v>
      </x:c>
      <x:c r="I125" s="14" t="str"/>
      <x:c r="J125" s="26"/>
      <x:c r="K125" s="14" t="str"/>
      <x:c r="L125" s="27"/>
      <x:c r="M125" s="27"/>
      <x:c r="N125" s="28"/>
      <x:c r="O125" s="14" t="str">
        <x:v>未放行</x:v>
      </x:c>
      <x:c r="P125" s="14" t="str"/>
      <x:c r="Q125" s="12" t="str">
        <x:v>https://www.yageogroup.com/content/datasheet/asset/file/PYU-RC_GROUP_51_ROHS_L</x:v>
      </x:c>
      <x:c r="R125" s="12" t="str">
        <x:v>READER:R304</x:v>
      </x:c>
      <x:c r="S125" s="12" t="n">
        <x:f>D125*'总览'!$H$9</x:f>
        <x:v>1000</x:v>
      </x:c>
    </x:row>
    <x:row r="126" ht="50" customHeight="1">
      <x:c r="A126" s="13" t="str">
        <x:v>P122</x:v>
      </x:c>
      <x:c r="B126" s="13" t="str">
        <x:v>Yageo</x:v>
      </x:c>
      <x:c r="C126" s="13" t="str">
        <x:v>RT0603BRD0710KL</x:v>
      </x:c>
      <x:c r="D126" s="23" t="n">
        <x:v>1</x:v>
      </x:c>
      <x:c r="E126" s="23" t="n">
        <x:f>ROUNDUP(D126*'总览'!$D$9*(1+'总览'!$B$10),0)</x:f>
        <x:v>6</x:v>
      </x:c>
      <x:c r="F126" s="20" t="str">
        <x:v>S14</x:v>
      </x:c>
      <x:c r="G126" s="13" t="str">
        <x:v>系列规则构成的料号仍要确认订单有效性</x:v>
      </x:c>
      <x:c r="H126" s="14" t="str">
        <x:v>未收到</x:v>
      </x:c>
      <x:c r="I126" s="14" t="str"/>
      <x:c r="J126" s="26"/>
      <x:c r="K126" s="14" t="str"/>
      <x:c r="L126" s="27"/>
      <x:c r="M126" s="27"/>
      <x:c r="N126" s="28"/>
      <x:c r="O126" s="14" t="str">
        <x:v>未放行</x:v>
      </x:c>
      <x:c r="P126" s="14" t="str"/>
      <x:c r="Q126" s="13" t="str">
        <x:v>https://www.yageogroup.com/content/datasheet/asset/file/PYU-RT_1-TO-0-01_ROHS_L</x:v>
      </x:c>
      <x:c r="R126" s="13" t="str">
        <x:v>MAIN:R5</x:v>
      </x:c>
      <x:c r="S126" s="13" t="n">
        <x:f>D126*'总览'!$H$9</x:f>
        <x:v>1000</x:v>
      </x:c>
    </x:row>
    <x:row r="127" ht="50" customHeight="1">
      <x:c r="A127" s="12" t="str">
        <x:v>P123</x:v>
      </x:c>
      <x:c r="B127" s="12" t="str">
        <x:v>Yageo</x:v>
      </x:c>
      <x:c r="C127" s="12" t="str">
        <x:v>RT0603BRD0734KL</x:v>
      </x:c>
      <x:c r="D127" s="22" t="n">
        <x:v>1</x:v>
      </x:c>
      <x:c r="E127" s="22" t="n">
        <x:f>ROUNDUP(D127*'总览'!$D$9*(1+'总览'!$B$10),0)</x:f>
        <x:v>6</x:v>
      </x:c>
      <x:c r="F127" s="18" t="str">
        <x:v>S14</x:v>
      </x:c>
      <x:c r="G127" s="12" t="str">
        <x:v>系列规则构成的料号仍要确认订单有效性</x:v>
      </x:c>
      <x:c r="H127" s="14" t="str">
        <x:v>未收到</x:v>
      </x:c>
      <x:c r="I127" s="14" t="str"/>
      <x:c r="J127" s="26"/>
      <x:c r="K127" s="14" t="str"/>
      <x:c r="L127" s="27"/>
      <x:c r="M127" s="27"/>
      <x:c r="N127" s="28"/>
      <x:c r="O127" s="14" t="str">
        <x:v>未放行</x:v>
      </x:c>
      <x:c r="P127" s="14" t="str"/>
      <x:c r="Q127" s="12" t="str">
        <x:v>https://www.yageogroup.com/content/datasheet/asset/file/PYU-RT_1-TO-0-01_ROHS_L</x:v>
      </x:c>
      <x:c r="R127" s="12" t="str">
        <x:v>MAIN:R3</x:v>
      </x:c>
      <x:c r="S127" s="12" t="n">
        <x:f>D127*'总览'!$H$9</x:f>
        <x:v>1000</x:v>
      </x:c>
    </x:row>
    <x:row r="128" ht="50" customHeight="1">
      <x:c r="A128" s="13" t="str">
        <x:v>P124</x:v>
      </x:c>
      <x:c r="B128" s="13" t="str">
        <x:v>Yageo</x:v>
      </x:c>
      <x:c r="C128" s="13" t="str">
        <x:v>RT0603BRD07604RL</x:v>
      </x:c>
      <x:c r="D128" s="23" t="n">
        <x:v>1</x:v>
      </x:c>
      <x:c r="E128" s="23" t="n">
        <x:f>ROUNDUP(D128*'总览'!$D$9*(1+'总览'!$B$10),0)</x:f>
        <x:v>6</x:v>
      </x:c>
      <x:c r="F128" s="20" t="str">
        <x:v>S14</x:v>
      </x:c>
      <x:c r="G128" s="13" t="str">
        <x:v>系列规则构成的料号仍要确认订单有效性</x:v>
      </x:c>
      <x:c r="H128" s="14" t="str">
        <x:v>未收到</x:v>
      </x:c>
      <x:c r="I128" s="14" t="str"/>
      <x:c r="J128" s="26"/>
      <x:c r="K128" s="14" t="str"/>
      <x:c r="L128" s="27"/>
      <x:c r="M128" s="27"/>
      <x:c r="N128" s="28"/>
      <x:c r="O128" s="14" t="str">
        <x:v>未放行</x:v>
      </x:c>
      <x:c r="P128" s="14" t="str"/>
      <x:c r="Q128" s="13" t="str">
        <x:v>https://www.yageogroup.com/content/datasheet/asset/file/PYU-RT_1-TO-0-01_ROHS_L</x:v>
      </x:c>
      <x:c r="R128" s="13" t="str">
        <x:v>MAIN:R4</x:v>
      </x:c>
      <x:c r="S128" s="13" t="n">
        <x:f>D128*'总览'!$H$9</x:f>
        <x:v>1000</x:v>
      </x:c>
    </x:row>
    <x:row r="129" ht="50" customHeight="1">
      <x:c r="A129" s="12" t="str">
        <x:v>P125</x:v>
      </x:c>
      <x:c r="B129" s="12" t="str">
        <x:v>custom desiccant converter</x:v>
      </x:c>
      <x:c r="C129" s="12" t="str">
        <x:v>PF-DESIC-A01 / 20g non-indicating silica gel / sealed breathable sachet</x:v>
      </x:c>
      <x:c r="D129" s="22" t="n">
        <x:v>1</x:v>
      </x:c>
      <x:c r="E129" s="22" t="n">
        <x:f>ROUNDUP(D129*'总览'!$D$9*(1+'总览'!$B$10),0)</x:f>
        <x:v>6</x:v>
      </x:c>
      <x:c r="F129" s="18" t="str">
        <x:v>S26</x:v>
      </x:c>
      <x:c r="G129" s="12" t="str">
        <x:v>供应型号/固定仓/更换周期尚未确定</x:v>
      </x:c>
      <x:c r="H129" s="14" t="str">
        <x:v>未收到</x:v>
      </x:c>
      <x:c r="I129" s="14" t="str"/>
      <x:c r="J129" s="26"/>
      <x:c r="K129" s="14" t="str"/>
      <x:c r="L129" s="27"/>
      <x:c r="M129" s="27"/>
      <x:c r="N129" s="28"/>
      <x:c r="O129" s="14" t="str">
        <x:v>未放行</x:v>
      </x:c>
      <x:c r="P129" s="14" t="str"/>
      <x:c r="Q129" s="12" t="str"/>
      <x:c r="R129" s="12" t="str">
        <x:v>PF-DESIC-A01</x:v>
      </x:c>
      <x:c r="S129" s="12" t="n">
        <x:f>D129*'总览'!$H$9</x:f>
        <x:v>1000</x:v>
      </x:c>
    </x:row>
    <x:row r="130" ht="50" customHeight="1">
      <x:c r="A130" s="13" t="str">
        <x:v>P126</x:v>
      </x:c>
      <x:c r="B130" s="13" t="str">
        <x:v>custom fastener/harness supplier</x:v>
      </x:c>
      <x:c r="C130" s="13" t="str">
        <x:v>PF-FASTENER-KIT-A01 / A2 stainless screws + insulated clamps</x:v>
      </x:c>
      <x:c r="D130" s="23" t="n">
        <x:v>1</x:v>
      </x:c>
      <x:c r="E130" s="23" t="n">
        <x:f>ROUNDUP(D130*'总览'!$D$9*(1+'总览'!$B$10),0)</x:f>
        <x:v>6</x:v>
      </x:c>
      <x:c r="F130" s="20" t="str">
        <x:v>S24</x:v>
      </x:c>
      <x:c r="G130" s="13" t="str">
        <x:v>当前套件未逐件定型；不得以通用螺钉清单替代</x:v>
      </x:c>
      <x:c r="H130" s="14" t="str">
        <x:v>未收到</x:v>
      </x:c>
      <x:c r="I130" s="14" t="str"/>
      <x:c r="J130" s="26"/>
      <x:c r="K130" s="14" t="str"/>
      <x:c r="L130" s="27"/>
      <x:c r="M130" s="27"/>
      <x:c r="N130" s="28"/>
      <x:c r="O130" s="14" t="str">
        <x:v>未放行</x:v>
      </x:c>
      <x:c r="P130" s="14" t="str"/>
      <x:c r="Q130" s="13" t="str"/>
      <x:c r="R130" s="13" t="str">
        <x:v>PF-FASTENER-KIT-A01</x:v>
      </x:c>
      <x:c r="S130" s="13" t="n">
        <x:f>D130*'总览'!$H$9</x:f>
        <x:v>1000</x:v>
      </x:c>
    </x:row>
    <x:row r="131" ht="48" customHeight="1">
      <x:c r="A131" s="12" t="str">
        <x:v>P127</x:v>
      </x:c>
      <x:c r="B131" s="12" t="str">
        <x:v>custom metal supplier</x:v>
      </x:c>
      <x:c r="C131" s="12" t="str">
        <x:v>PF-BOWL-A01 / AISI304 / EN1.4301 sheet</x:v>
      </x:c>
      <x:c r="D131" s="22" t="n">
        <x:v>1</x:v>
      </x:c>
      <x:c r="E131" s="22" t="n">
        <x:f>ROUNDUP(D131*'总览'!$D$9*(1+'总览'!$B$10),0)</x:f>
        <x:v>6</x:v>
      </x:c>
      <x:c r="F131" s="18" t="str">
        <x:v>S21</x:v>
      </x:c>
      <x:c r="G131" s="12" t="str">
        <x:v>不能仅凭不锈钢外观确认304材料</x:v>
      </x:c>
      <x:c r="H131" s="14" t="str">
        <x:v>未收到</x:v>
      </x:c>
      <x:c r="I131" s="14" t="str"/>
      <x:c r="J131" s="26"/>
      <x:c r="K131" s="14" t="str"/>
      <x:c r="L131" s="27"/>
      <x:c r="M131" s="27"/>
      <x:c r="N131" s="28"/>
      <x:c r="O131" s="14" t="str">
        <x:v>未放行</x:v>
      </x:c>
      <x:c r="P131" s="14" t="str"/>
      <x:c r="Q131" s="12" t="str"/>
      <x:c r="R131" s="12" t="str">
        <x:v>PF-BOWL-A01</x:v>
      </x:c>
      <x:c r="S131" s="12" t="n">
        <x:f>D131*'总览'!$H$9</x:f>
        <x:v>1000</x:v>
      </x:c>
    </x:row>
    <x:row r="132" ht="48" customHeight="1">
      <x:c r="A132" s="13" t="str">
        <x:v>P128</x:v>
      </x:c>
      <x:c r="B132" s="13" t="str">
        <x:v>custom optics supplier</x:v>
      </x:c>
      <x:c r="C132" s="13" t="str">
        <x:v>PF-DISPLAY-WIN-A01 / PMMA clear optical sheet</x:v>
      </x:c>
      <x:c r="D132" s="23" t="n">
        <x:v>1</x:v>
      </x:c>
      <x:c r="E132" s="23" t="n">
        <x:f>ROUNDUP(D132*'总览'!$D$9*(1+'总览'!$B$10),0)</x:f>
        <x:v>6</x:v>
      </x:c>
      <x:c r="F132" s="20" t="str">
        <x:v>S25</x:v>
      </x:c>
      <x:c r="G132" s="13" t="str">
        <x:v>PMMA材料牌号/供应商及图纸尚未冻结</x:v>
      </x:c>
      <x:c r="H132" s="14" t="str">
        <x:v>未收到</x:v>
      </x:c>
      <x:c r="I132" s="14" t="str"/>
      <x:c r="J132" s="26"/>
      <x:c r="K132" s="14" t="str"/>
      <x:c r="L132" s="27"/>
      <x:c r="M132" s="27"/>
      <x:c r="N132" s="28"/>
      <x:c r="O132" s="14" t="str">
        <x:v>未放行</x:v>
      </x:c>
      <x:c r="P132" s="14" t="str"/>
      <x:c r="Q132" s="13" t="str"/>
      <x:c r="R132" s="13" t="str">
        <x:v>PF-DISPLAY-WIN-A01</x:v>
      </x:c>
      <x:c r="S132" s="13" t="n">
        <x:f>D132*'总览'!$H$9</x:f>
        <x:v>1000</x:v>
      </x:c>
    </x:row>
    <x:row r="133" ht="50" customHeight="1">
      <x:c r="A133" s="12" t="str">
        <x:v>P129</x:v>
      </x:c>
      <x:c r="B133" s="12" t="str">
        <x:v>custom print/pack supplier</x:v>
      </x:c>
      <x:c r="C133" s="12" t="str">
        <x:v>PF-PACK-KIT-US-A01 / corrugated carton + moulded pulp + English documentation</x:v>
      </x:c>
      <x:c r="D133" s="22" t="n">
        <x:v>1</x:v>
      </x:c>
      <x:c r="E133" s="22" t="n">
        <x:f>ROUNDUP(D133*'总览'!$D$9*(1+'总览'!$B$10),0)</x:f>
        <x:v>6</x:v>
      </x:c>
      <x:c r="F133" s="18" t="str">
        <x:v>S27</x:v>
      </x:c>
      <x:c r="G133" s="12" t="str">
        <x:v>包装尺寸与印刷稿、整机合规尚未冻结</x:v>
      </x:c>
      <x:c r="H133" s="14" t="str">
        <x:v>未收到</x:v>
      </x:c>
      <x:c r="I133" s="14" t="str"/>
      <x:c r="J133" s="26"/>
      <x:c r="K133" s="14" t="str"/>
      <x:c r="L133" s="27"/>
      <x:c r="M133" s="27"/>
      <x:c r="N133" s="28"/>
      <x:c r="O133" s="14" t="str">
        <x:v>未放行</x:v>
      </x:c>
      <x:c r="P133" s="14" t="str"/>
      <x:c r="Q133" s="12" t="str"/>
      <x:c r="R133" s="12" t="str">
        <x:v>PF-PACK-KIT-US-A01</x:v>
      </x:c>
      <x:c r="S133" s="12" t="n">
        <x:f>D133*'总览'!$H$9</x:f>
        <x:v>1000</x:v>
      </x:c>
    </x:row>
    <x:row r="134" ht="50" customHeight="1">
      <x:c r="A134" s="13" t="str">
        <x:v>P130</x:v>
      </x:c>
      <x:c r="B134" s="13" t="str">
        <x:v>own</x:v>
      </x:c>
      <x:c r="C134" s="13" t="str">
        <x:v>PF-CODE-ACT-A01 / PP levers + encapsulated magnets</x:v>
      </x:c>
      <x:c r="D134" s="23" t="n">
        <x:v>1</x:v>
      </x:c>
      <x:c r="E134" s="23" t="n">
        <x:f>ROUNDUP(D134*'总览'!$D$9*(1+'总览'!$B$10),0)</x:f>
        <x:v>6</x:v>
      </x:c>
      <x:c r="F134" s="20" t="str">
        <x:v>S23</x:v>
      </x:c>
      <x:c r="G134" s="13" t="str">
        <x:v>仅POM/PP材料与套件名还不能下单</x:v>
      </x:c>
      <x:c r="H134" s="14" t="str">
        <x:v>未收到</x:v>
      </x:c>
      <x:c r="I134" s="14" t="str"/>
      <x:c r="J134" s="26"/>
      <x:c r="K134" s="14" t="str"/>
      <x:c r="L134" s="27"/>
      <x:c r="M134" s="27"/>
      <x:c r="N134" s="28"/>
      <x:c r="O134" s="14" t="str">
        <x:v>未放行</x:v>
      </x:c>
      <x:c r="P134" s="14" t="str"/>
      <x:c r="Q134" s="13" t="str"/>
      <x:c r="R134" s="13" t="str">
        <x:v>PF-CODE-ACT-A01</x:v>
      </x:c>
      <x:c r="S134" s="13" t="n">
        <x:f>D134*'总览'!$H$9</x:f>
        <x:v>1000</x:v>
      </x:c>
    </x:row>
    <x:row r="135" ht="50" customHeight="1">
      <x:c r="A135" s="12" t="str">
        <x:v>P131</x:v>
      </x:c>
      <x:c r="B135" s="12" t="str">
        <x:v>own</x:v>
      </x:c>
      <x:c r="C135" s="12" t="str">
        <x:v>PF-COLLAR-A01 / 10mm woven polyester + breakaway polymer clasp</x:v>
      </x:c>
      <x:c r="D135" s="22" t="n">
        <x:v>1</x:v>
      </x:c>
      <x:c r="E135" s="22" t="n">
        <x:f>ROUNDUP(D135*'总览'!$D$9*(1+'总览'!$B$10),0)</x:f>
        <x:v>6</x:v>
      </x:c>
      <x:c r="F135" s="18" t="str">
        <x:v>S09</x:v>
      </x:c>
      <x:c r="G135" s="12" t="str">
        <x:v>扣件和胶囊CAD未冻结；材料名称不等于成品资格</x:v>
      </x:c>
      <x:c r="H135" s="14" t="str">
        <x:v>未收到</x:v>
      </x:c>
      <x:c r="I135" s="14" t="str"/>
      <x:c r="J135" s="26"/>
      <x:c r="K135" s="14" t="str"/>
      <x:c r="L135" s="27"/>
      <x:c r="M135" s="27"/>
      <x:c r="N135" s="28"/>
      <x:c r="O135" s="14" t="str">
        <x:v>未放行</x:v>
      </x:c>
      <x:c r="P135" s="14" t="str"/>
      <x:c r="Q135" s="12" t="str"/>
      <x:c r="R135" s="12" t="str">
        <x:v>PF-COLLAR-A01</x:v>
      </x:c>
      <x:c r="S135" s="12" t="n">
        <x:f>D135*'总览'!$H$9</x:f>
        <x:v>1000</x:v>
      </x:c>
    </x:row>
    <x:row r="136" ht="50" customHeight="1">
      <x:c r="A136" s="13" t="str">
        <x:v>P132</x:v>
      </x:c>
      <x:c r="B136" s="13" t="str">
        <x:v>own / LyondellBasell</x:v>
      </x:c>
      <x:c r="C136" s="13" t="str">
        <x:v>PF-TAG-CASE-A01 / Moplen HP500N natural; custom colour</x:v>
      </x:c>
      <x:c r="D136" s="23" t="n">
        <x:v>1</x:v>
      </x:c>
      <x:c r="E136" s="23" t="n">
        <x:f>ROUNDUP(D136*'总览'!$D$9*(1+'总览'!$B$10),0)</x:f>
        <x:v>6</x:v>
      </x:c>
      <x:c r="F136" s="20" t="str">
        <x:v>S09</x:v>
      </x:c>
      <x:c r="G136" s="13" t="str">
        <x:v>扣件和胶囊CAD未冻结；材料名称不等于成品资格</x:v>
      </x:c>
      <x:c r="H136" s="14" t="str">
        <x:v>未收到</x:v>
      </x:c>
      <x:c r="I136" s="14" t="str"/>
      <x:c r="J136" s="26"/>
      <x:c r="K136" s="14" t="str"/>
      <x:c r="L136" s="27"/>
      <x:c r="M136" s="27"/>
      <x:c r="N136" s="28"/>
      <x:c r="O136" s="14" t="str">
        <x:v>未放行</x:v>
      </x:c>
      <x:c r="P136" s="14" t="str"/>
      <x:c r="Q136" s="13" t="str">
        <x:v>https://www.lyondellbasell.com/en/polymers/p/Moplen-HP500N/e8c2d3bb-d271-459f-a439-629a5d85a7da</x:v>
      </x:c>
      <x:c r="R136" s="13" t="str">
        <x:v>PF-TAG-CASE-A01</x:v>
      </x:c>
      <x:c r="S136" s="13" t="n">
        <x:f>D136*'总览'!$H$9</x:f>
        <x:v>1000</x:v>
      </x:c>
    </x:row>
  </x:sheetData>
  <x:dataValidations count="2">
    <x:dataValidation type="list" sqref="H5:H136">
      <x:formula1>"未收到,核对中,已确认,拒绝"</x:formula1>
    </x:dataValidation>
    <x:dataValidation type="list" sqref="O5:O136">
      <x:formula1>"未放行,已批准,拒绝"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a65b294abb4b1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5" hidden="0" customWidth="1"/>
    <x:col min="2" max="2" width="10" hidden="0" customWidth="1"/>
    <x:col min="3" max="3" width="15" hidden="0" customWidth="1"/>
    <x:col min="4" max="4" width="26.670000076293945" hidden="0" customWidth="1"/>
    <x:col min="5" max="5" width="30" hidden="0" customWidth="1"/>
    <x:col min="6" max="6" width="11.670000076293945" hidden="0" customWidth="1"/>
    <x:col min="7" max="7" width="7.78000020980835" hidden="0" customWidth="1"/>
    <x:col min="8" max="8" width="8.890000343322754" hidden="0" customWidth="1"/>
    <x:col min="9" max="9" width="21.110000610351562" hidden="0" customWidth="1"/>
    <x:col min="10" max="10" width="30" hidden="0" customWidth="1"/>
    <x:col min="11" max="11" width="40" hidden="0" customWidth="1"/>
    <x:col min="12" max="12" width="17.780000686645508" hidden="0" customWidth="1"/>
    <x:col min="13" max="13" width="22.219999313354492" hidden="0" customWidth="1"/>
    <x:col min="14" max="14" width="12.779999732971191" hidden="0" customWidth="1"/>
  </x:cols>
  <x:sheetData>
    <x:row r="1" ht="26" customHeight="1">
      <x:c r="A1" s="3" t="str">
        <x:v>线束承认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2" customHeight="1">
      <x:c r="A2" s="5" t="str">
        <x:v>11条候选线束；54 PH触点/台，原线与长度/压接/路由/防错须逐条签回。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8" customHeight="1">
      <x:c r="A4" s="10" t="str">
        <x:v>线束料号</x:v>
      </x:c>
      <x:c r="B4" s="10" t="str">
        <x:v>主板端</x:v>
      </x:c>
      <x:c r="C4" s="10" t="str">
        <x:v>主板端壳</x:v>
      </x:c>
      <x:c r="D4" s="10" t="str">
        <x:v>远端对象</x:v>
      </x:c>
      <x:c r="E4" s="10" t="str">
        <x:v>远端壳或焊接</x:v>
      </x:c>
      <x:c r="F4" s="10" t="str">
        <x:v>候选长度mm</x:v>
      </x:c>
      <x:c r="G4" s="10" t="str">
        <x:v>AWG</x:v>
      </x:c>
      <x:c r="H4" s="10" t="str">
        <x:v>PH触点</x:v>
      </x:c>
      <x:c r="I4" s="10" t="str">
        <x:v>承认图号</x:v>
      </x:c>
      <x:c r="J4" s="10" t="str">
        <x:v>压接限值</x:v>
      </x:c>
      <x:c r="K4" s="10" t="str">
        <x:v>路由和防错</x:v>
      </x:c>
      <x:c r="L4" s="10" t="str">
        <x:v>样件批次</x:v>
      </x:c>
      <x:c r="M4" s="10" t="str">
        <x:v>验收证据</x:v>
      </x:c>
      <x:c r="N4" s="10" t="str">
        <x:v>量产审批</x:v>
      </x:c>
    </x:row>
    <x:row r="5" ht="48" customHeight="1">
      <x:c r="A5" s="12" t="str">
        <x:v>PF-HAR-BAT-A01</x:v>
      </x:c>
      <x:c r="B5" s="12" t="str">
        <x:v>J2</x:v>
      </x:c>
      <x:c r="C5" s="12" t="str">
        <x:v>PHR-2</x:v>
      </x:c>
      <x:c r="D5" s="12" t="str">
        <x:v>BH3DL solder lugs</x:v>
      </x:c>
      <x:c r="E5" s="12" t="str"/>
      <x:c r="F5" s="15" t="n">
        <x:v>180</x:v>
      </x:c>
      <x:c r="G5" s="15" t="n">
        <x:v>24</x:v>
      </x:c>
      <x:c r="H5" s="15" t="n">
        <x:v>2</x:v>
      </x:c>
      <x:c r="I5" s="14" t="str"/>
      <x:c r="J5" s="14" t="str"/>
      <x:c r="K5" s="14" t="str"/>
      <x:c r="L5" s="14" t="str"/>
      <x:c r="M5" s="14" t="str"/>
      <x:c r="N5" s="14" t="str">
        <x:v>未放行</x:v>
      </x:c>
    </x:row>
    <x:row r="6" ht="48" customHeight="1">
      <x:c r="A6" s="13" t="str">
        <x:v>PF-HAR-RFID-A01</x:v>
      </x:c>
      <x:c r="B6" s="13" t="str">
        <x:v>J3</x:v>
      </x:c>
      <x:c r="C6" s="13" t="str">
        <x:v>PHR-10</x:v>
      </x:c>
      <x:c r="D6" s="13" t="str">
        <x:v>Reader J3</x:v>
      </x:c>
      <x:c r="E6" s="13" t="str">
        <x:v>PHR-10</x:v>
      </x:c>
      <x:c r="F6" s="16" t="n">
        <x:v>120</x:v>
      </x:c>
      <x:c r="G6" s="16" t="n">
        <x:v>26</x:v>
      </x:c>
      <x:c r="H6" s="16" t="n">
        <x:v>20</x:v>
      </x:c>
      <x:c r="I6" s="14" t="str"/>
      <x:c r="J6" s="14" t="str"/>
      <x:c r="K6" s="14" t="str"/>
      <x:c r="L6" s="14" t="str"/>
      <x:c r="M6" s="14" t="str"/>
      <x:c r="N6" s="14" t="str">
        <x:v>未放行</x:v>
      </x:c>
    </x:row>
    <x:row r="7" ht="48" customHeight="1">
      <x:c r="A7" s="12" t="str">
        <x:v>PF-HAR-FEED-A01</x:v>
      </x:c>
      <x:c r="B7" s="12" t="str">
        <x:v>J4</x:v>
      </x:c>
      <x:c r="C7" s="12" t="str">
        <x:v>PHR-2</x:v>
      </x:c>
      <x:c r="D7" s="12" t="str">
        <x:v>FEED motor tabs</x:v>
      </x:c>
      <x:c r="E7" s="12" t="str"/>
      <x:c r="F7" s="15" t="n">
        <x:v>220</x:v>
      </x:c>
      <x:c r="G7" s="15" t="n">
        <x:v>24</x:v>
      </x:c>
      <x:c r="H7" s="15" t="n">
        <x:v>2</x:v>
      </x:c>
      <x:c r="I7" s="14" t="str"/>
      <x:c r="J7" s="14" t="str"/>
      <x:c r="K7" s="14" t="str"/>
      <x:c r="L7" s="14" t="str"/>
      <x:c r="M7" s="14" t="str"/>
      <x:c r="N7" s="14" t="str">
        <x:v>未放行</x:v>
      </x:c>
    </x:row>
    <x:row r="8" ht="48" customHeight="1">
      <x:c r="A8" s="13" t="str">
        <x:v>PF-HAR-LID-A01</x:v>
      </x:c>
      <x:c r="B8" s="13" t="str">
        <x:v>J5</x:v>
      </x:c>
      <x:c r="C8" s="13" t="str">
        <x:v>PHR-2</x:v>
      </x:c>
      <x:c r="D8" s="13" t="str">
        <x:v>LID motor tabs</x:v>
      </x:c>
      <x:c r="E8" s="13" t="str"/>
      <x:c r="F8" s="16" t="n">
        <x:v>180</x:v>
      </x:c>
      <x:c r="G8" s="16" t="n">
        <x:v>24</x:v>
      </x:c>
      <x:c r="H8" s="16" t="n">
        <x:v>2</x:v>
      </x:c>
      <x:c r="I8" s="14" t="str"/>
      <x:c r="J8" s="14" t="str"/>
      <x:c r="K8" s="14" t="str"/>
      <x:c r="L8" s="14" t="str"/>
      <x:c r="M8" s="14" t="str"/>
      <x:c r="N8" s="14" t="str">
        <x:v>未放行</x:v>
      </x:c>
    </x:row>
    <x:row r="9" ht="48" customHeight="1">
      <x:c r="A9" s="12" t="str">
        <x:v>PF-HAR-SPK-A01</x:v>
      </x:c>
      <x:c r="B9" s="12" t="str">
        <x:v>J6</x:v>
      </x:c>
      <x:c r="C9" s="12" t="str">
        <x:v>PHR-2</x:v>
      </x:c>
      <x:c r="D9" s="12" t="str">
        <x:v>CDS-25148-L100 leads</x:v>
      </x:c>
      <x:c r="E9" s="12" t="str"/>
      <x:c r="F9" s="15" t="n">
        <x:v>150</x:v>
      </x:c>
      <x:c r="G9" s="15" t="n">
        <x:v>26</x:v>
      </x:c>
      <x:c r="H9" s="15" t="n">
        <x:v>2</x:v>
      </x:c>
      <x:c r="I9" s="14" t="str"/>
      <x:c r="J9" s="14" t="str"/>
      <x:c r="K9" s="14" t="str"/>
      <x:c r="L9" s="14" t="str"/>
      <x:c r="M9" s="14" t="str"/>
      <x:c r="N9" s="14" t="str">
        <x:v>未放行</x:v>
      </x:c>
    </x:row>
    <x:row r="10" ht="48" customHeight="1">
      <x:c r="A10" s="13" t="str">
        <x:v>PF-HAR-FB-A01</x:v>
      </x:c>
      <x:c r="B10" s="13" t="str">
        <x:v>J8</x:v>
      </x:c>
      <x:c r="C10" s="13" t="str">
        <x:v>PHR-3</x:v>
      </x:c>
      <x:c r="D10" s="13" t="str">
        <x:v>FEEDBACK J1</x:v>
      </x:c>
      <x:c r="E10" s="13" t="str">
        <x:v>PHR-3</x:v>
      </x:c>
      <x:c r="F10" s="16" t="n">
        <x:v>220</x:v>
      </x:c>
      <x:c r="G10" s="16" t="n">
        <x:v>26</x:v>
      </x:c>
      <x:c r="H10" s="16" t="n">
        <x:v>6</x:v>
      </x:c>
      <x:c r="I10" s="14" t="str"/>
      <x:c r="J10" s="14" t="str"/>
      <x:c r="K10" s="14" t="str"/>
      <x:c r="L10" s="14" t="str"/>
      <x:c r="M10" s="14" t="str"/>
      <x:c r="N10" s="14" t="str">
        <x:v>未放行</x:v>
      </x:c>
    </x:row>
    <x:row r="11" ht="48" customHeight="1">
      <x:c r="A11" s="12" t="str">
        <x:v>PF-HAR-OPEN-A01</x:v>
      </x:c>
      <x:c r="B11" s="12" t="str">
        <x:v>J9</x:v>
      </x:c>
      <x:c r="C11" s="12" t="str">
        <x:v>PHR-2</x:v>
      </x:c>
      <x:c r="D11" s="12" t="str">
        <x:v>SENSOR-OPEN J1</x:v>
      </x:c>
      <x:c r="E11" s="12" t="str">
        <x:v>PHR-2</x:v>
      </x:c>
      <x:c r="F11" s="15" t="n">
        <x:v>160</x:v>
      </x:c>
      <x:c r="G11" s="15" t="n">
        <x:v>26</x:v>
      </x:c>
      <x:c r="H11" s="15" t="n">
        <x:v>4</x:v>
      </x:c>
      <x:c r="I11" s="14" t="str"/>
      <x:c r="J11" s="14" t="str"/>
      <x:c r="K11" s="14" t="str"/>
      <x:c r="L11" s="14" t="str"/>
      <x:c r="M11" s="14" t="str"/>
      <x:c r="N11" s="14" t="str">
        <x:v>未放行</x:v>
      </x:c>
    </x:row>
    <x:row r="12" ht="48" customHeight="1">
      <x:c r="A12" s="13" t="str">
        <x:v>PF-HAR-CLOSED-A01</x:v>
      </x:c>
      <x:c r="B12" s="13" t="str">
        <x:v>J10</x:v>
      </x:c>
      <x:c r="C12" s="13" t="str">
        <x:v>PHR-2</x:v>
      </x:c>
      <x:c r="D12" s="13" t="str">
        <x:v>SENSOR-CLOSED J1</x:v>
      </x:c>
      <x:c r="E12" s="13" t="str">
        <x:v>PHR-2</x:v>
      </x:c>
      <x:c r="F12" s="16" t="n">
        <x:v>160</x:v>
      </x:c>
      <x:c r="G12" s="16" t="n">
        <x:v>26</x:v>
      </x:c>
      <x:c r="H12" s="16" t="n">
        <x:v>4</x:v>
      </x:c>
      <x:c r="I12" s="14" t="str"/>
      <x:c r="J12" s="14" t="str"/>
      <x:c r="K12" s="14" t="str"/>
      <x:c r="L12" s="14" t="str"/>
      <x:c r="M12" s="14" t="str"/>
      <x:c r="N12" s="14" t="str">
        <x:v>未放行</x:v>
      </x:c>
    </x:row>
    <x:row r="13" ht="48" customHeight="1">
      <x:c r="A13" s="12" t="str">
        <x:v>PF-HAR-PINCH-A01</x:v>
      </x:c>
      <x:c r="B13" s="12" t="str">
        <x:v>J11</x:v>
      </x:c>
      <x:c r="C13" s="12" t="str">
        <x:v>PHR-2</x:v>
      </x:c>
      <x:c r="D13" s="12" t="str">
        <x:v>SENSOR-PINCH J1</x:v>
      </x:c>
      <x:c r="E13" s="12" t="str">
        <x:v>PHR-2</x:v>
      </x:c>
      <x:c r="F13" s="15" t="n">
        <x:v>180</x:v>
      </x:c>
      <x:c r="G13" s="15" t="n">
        <x:v>26</x:v>
      </x:c>
      <x:c r="H13" s="15" t="n">
        <x:v>4</x:v>
      </x:c>
      <x:c r="I13" s="14" t="str"/>
      <x:c r="J13" s="14" t="str"/>
      <x:c r="K13" s="14" t="str"/>
      <x:c r="L13" s="14" t="str"/>
      <x:c r="M13" s="14" t="str"/>
      <x:c r="N13" s="14" t="str">
        <x:v>未放行</x:v>
      </x:c>
    </x:row>
    <x:row r="14" ht="48" customHeight="1">
      <x:c r="A14" s="13" t="str">
        <x:v>PF-HAR-FOOD-A01</x:v>
      </x:c>
      <x:c r="B14" s="13" t="str">
        <x:v>J12</x:v>
      </x:c>
      <x:c r="C14" s="13" t="str">
        <x:v>PHR-2</x:v>
      </x:c>
      <x:c r="D14" s="13" t="str">
        <x:v>SENSOR-FOOD J1</x:v>
      </x:c>
      <x:c r="E14" s="13" t="str">
        <x:v>PHR-2</x:v>
      </x:c>
      <x:c r="F14" s="16" t="n">
        <x:v>260</x:v>
      </x:c>
      <x:c r="G14" s="16" t="n">
        <x:v>26</x:v>
      </x:c>
      <x:c r="H14" s="16" t="n">
        <x:v>4</x:v>
      </x:c>
      <x:c r="I14" s="14" t="str"/>
      <x:c r="J14" s="14" t="str"/>
      <x:c r="K14" s="14" t="str"/>
      <x:c r="L14" s="14" t="str"/>
      <x:c r="M14" s="14" t="str"/>
      <x:c r="N14" s="14" t="str">
        <x:v>未放行</x:v>
      </x:c>
    </x:row>
    <x:row r="15" ht="48" customHeight="1">
      <x:c r="A15" s="12" t="str">
        <x:v>PF-HAR-OLED-A01</x:v>
      </x:c>
      <x:c r="B15" s="12" t="str">
        <x:v>J13</x:v>
      </x:c>
      <x:c r="C15" s="12" t="str">
        <x:v>PHR-4</x:v>
      </x:c>
      <x:c r="D15" s="12" t="str">
        <x:v>Waveshare labelled solder pads</x:v>
      </x:c>
      <x:c r="E15" s="12" t="str"/>
      <x:c r="F15" s="15" t="n">
        <x:v>160</x:v>
      </x:c>
      <x:c r="G15" s="15" t="n">
        <x:v>26</x:v>
      </x:c>
      <x:c r="H15" s="15" t="n">
        <x:v>4</x:v>
      </x:c>
      <x:c r="I15" s="14" t="str"/>
      <x:c r="J15" s="14" t="str"/>
      <x:c r="K15" s="14" t="str"/>
      <x:c r="L15" s="14" t="str"/>
      <x:c r="M15" s="14" t="str"/>
      <x:c r="N15" s="14" t="str">
        <x:v>未放行</x:v>
      </x:c>
    </x:row>
  </x:sheetData>
  <x:dataValidations count="1">
    <x:dataValidation type="list" sqref="N5:N15">
      <x:formula1>"未放行,已批准,拒绝"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8fa96b753ae4b4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9.440000534057617" hidden="0" customWidth="1"/>
    <x:col min="2" max="2" width="16.670000076293945" hidden="0" customWidth="1"/>
    <x:col min="3" max="3" width="13.890000343322754" hidden="0" customWidth="1"/>
    <x:col min="4" max="4" width="11.670000076293945" hidden="0" customWidth="1"/>
    <x:col min="5" max="5" width="15" hidden="0" customWidth="1"/>
    <x:col min="6" max="6" width="11.670000076293945" hidden="0" customWidth="1"/>
    <x:col min="7" max="7" width="36.66999816894531" hidden="0" customWidth="1"/>
    <x:col min="8" max="8" width="44.439998626708984" hidden="0" customWidth="1"/>
    <x:col min="9" max="9" width="28.889999389648438" hidden="0" customWidth="1"/>
    <x:col min="10" max="10" width="20.559999465942383" hidden="0" customWidth="1"/>
    <x:col min="11" max="11" width="22.219999313354492" hidden="0" customWidth="1"/>
    <x:col min="12" max="12" width="29.440000534057617" hidden="0" customWidth="1"/>
  </x:cols>
  <x:sheetData>
    <x:row r="1" ht="26" customHeight="1">
      <x:c r="A1" s="3" t="str">
        <x:v>传感器判定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ht="22" customHeight="1">
      <x:c r="A2" s="5" t="str">
        <x:v>端点/夹物/低粮触发必须为RAW_B。电压为理想计算，测量结果留空；不得用软件反相替代硬件端点互锁。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 ht="38" customHeight="1">
      <x:c r="A4" s="10" t="str">
        <x:v>状态</x:v>
      </x:c>
      <x:c r="B4" s="10" t="str">
        <x:v>名义远端Ω</x:v>
      </x:c>
      <x:c r="C4" s="10" t="str">
        <x:v>3.3V下理想V</x:v>
      </x:c>
      <x:c r="D4" s="10" t="str">
        <x:v>电压比</x:v>
      </x:c>
      <x:c r="E4" s="10" t="str">
        <x:v>布线健康电平</x:v>
      </x:c>
      <x:c r="F4" s="10" t="str">
        <x:v>CLEAR电平</x:v>
      </x:c>
      <x:c r="G4" s="10" t="str">
        <x:v>功能含义</x:v>
      </x:c>
      <x:c r="H4" s="10" t="str">
        <x:v>硬件或软件动作</x:v>
      </x:c>
      <x:c r="I4" s="10" t="str">
        <x:v>实测结果</x:v>
      </x:c>
      <x:c r="J4" s="10" t="str">
        <x:v>证据编号</x:v>
      </x:c>
      <x:c r="K4" s="8" t="str">
        <x:v>名义计算输入</x:v>
      </x:c>
      <x:c r="L4" s="8" t="str">
        <x:v>值</x:v>
      </x:c>
    </x:row>
    <x:row r="5" ht="50" customHeight="1">
      <x:c r="A5" s="12" t="str">
        <x:v>RAW_A</x:v>
      </x:c>
      <x:c r="B5" s="12" t="n">
        <x:v>5600</x:v>
      </x:c>
      <x:c r="C5" s="31" t="n">
        <x:f>'传感器判定'!L5*B5/('传感器判定'!L6+B5)</x:f>
        <x:v>1.1846153846153846</x:v>
      </x:c>
      <x:c r="D5" s="33" t="n">
        <x:v>0.358974358974359</x:v>
      </x:c>
      <x:c r="E5" s="12" t="n">
        <x:v>1</x:v>
      </x:c>
      <x:c r="F5" s="12" t="n">
        <x:v>1</x:v>
      </x:c>
      <x:c r="G5" s="12" t="str">
        <x:v>非端点 / 无夹物 / 粮正常</x:v>
      </x:c>
      <x:c r="H5" s="12" t="str">
        <x:v>相应运动条件允许，但仍须其余互锁和授权</x:v>
      </x:c>
      <x:c r="I5" s="14" t="str"/>
      <x:c r="J5" s="14" t="str"/>
      <x:c r="K5" s="12" t="str">
        <x:v>3.3V轨名义V</x:v>
      </x:c>
      <x:c r="L5" s="12" t="n">
        <x:v>3.3</x:v>
      </x:c>
    </x:row>
    <x:row r="6" ht="50" customHeight="1">
      <x:c r="A6" s="13" t="str">
        <x:v>RAW_B</x:v>
      </x:c>
      <x:c r="B6" s="13" t="n">
        <x:v>15600</x:v>
      </x:c>
      <x:c r="C6" s="32" t="n">
        <x:f>'传感器判定'!L5*B6/('传感器判定'!L6+B6)</x:f>
        <x:v>2.0109375</x:v>
      </x:c>
      <x:c r="D6" s="34" t="n">
        <x:v>0.609375</x:v>
      </x:c>
      <x:c r="E6" s="13" t="n">
        <x:v>1</x:v>
      </x:c>
      <x:c r="F6" s="13" t="n">
        <x:v>0</x:v>
      </x:c>
      <x:c r="G6" s="13" t="str">
        <x:v>到开/关端点 / 有夹物 / 低粮</x:v>
      </x:c>
      <x:c r="H6" s="13" t="str">
        <x:v>OPEN阻止再开；CLOSED阻止再关；PINCH锁断运动；FOOD为低粮</x:v>
      </x:c>
      <x:c r="I6" s="14" t="str"/>
      <x:c r="J6" s="14" t="str"/>
      <x:c r="K6" s="12" t="str">
        <x:v>主板上拉Ω</x:v>
      </x:c>
      <x:c r="L6" s="12" t="n">
        <x:v>10000</x:v>
      </x:c>
    </x:row>
    <x:row r="7" ht="48" customHeight="1">
      <x:c r="A7" s="12" t="str">
        <x:v>SHORT</x:v>
      </x:c>
      <x:c r="B7" s="12" t="n">
        <x:v>0</x:v>
      </x:c>
      <x:c r="C7" s="31" t="n">
        <x:f>'传感器判定'!L5*B7/('传感器判定'!L6+B7)</x:f>
        <x:v>0</x:v>
      </x:c>
      <x:c r="D7" s="33" t="n">
        <x:v>0</x:v>
      </x:c>
      <x:c r="E7" s="12" t="n">
        <x:v>0</x:v>
      </x:c>
      <x:c r="F7" s="12" t="n">
        <x:v>1</x:v>
      </x:c>
      <x:c r="G7" s="12" t="str">
        <x:v>线束短到地</x:v>
      </x:c>
      <x:c r="H7" s="12" t="str">
        <x:v>WIRING_HEALTH_N低，安全锁断；不能按清除状态放行</x:v>
      </x:c>
      <x:c r="I7" s="14" t="str"/>
      <x:c r="J7" s="14" t="str"/>
      <x:c r="K7" s="12" t="str">
        <x:v>说明</x:v>
      </x:c>
      <x:c r="L7" s="12" t="str">
        <x:v>仅理想分压，原型需测</x:v>
      </x:c>
    </x:row>
    <x:row r="8" ht="48" customHeight="1">
      <x:c r="A8" s="13" t="str">
        <x:v>OPEN_CIRCUIT</x:v>
      </x:c>
      <x:c r="B8" s="13" t="str">
        <x:v>开路</x:v>
      </x:c>
      <x:c r="C8" s="32" t="n">
        <x:f>'传感器判定'!L5</x:f>
        <x:v>3.3</x:v>
      </x:c>
      <x:c r="D8" s="34" t="n">
        <x:v>1</x:v>
      </x:c>
      <x:c r="E8" s="13" t="n">
        <x:v>0</x:v>
      </x:c>
      <x:c r="F8" s="13" t="n">
        <x:v>0</x:v>
      </x:c>
      <x:c r="G8" s="13" t="str">
        <x:v>线束断线</x:v>
      </x:c>
      <x:c r="H8" s="13" t="str">
        <x:v>WIRING_HEALTH_N低，安全锁断；不能按端点正常放行</x:v>
      </x:c>
      <x:c r="I8" s="14" t="str"/>
      <x:c r="J8" s="14" t="str"/>
      <x:c r="K8" s="12" t="str">
        <x:v>动作极性</x:v>
      </x:c>
      <x:c r="L8" s="12" t="str">
        <x:v>RAW_B触发端点或异常</x:v>
      </x:c>
    </x:row>
    <x:row r="11" ht="48" customHeight="1">
      <x:c r="A11" s="8" t="str">
        <x:v>静态角落计算</x:v>
      </x:c>
      <x:c r="B11" s="8" t="str">
        <x:v>电阻±1%</x:v>
      </x:c>
      <x:c r="C11" s="8" t="str">
        <x:v>3.3V±10%为筛查假设</x:v>
      </x:c>
      <x:c r="D11" s="8" t="str">
        <x:v>接点+线阻&lt;=1Ω假设</x:v>
      </x:c>
      <x:c r="E11" s="8" t="str">
        <x:v>偏移+全迟滞33mV预算</x:v>
      </x:c>
      <x:c r="F11" s="8" t="str">
        <x:v>最小归一化余量</x:v>
      </x:c>
      <x:c r="G11" s="8" t="str">
        <x:v>实物状态</x:v>
      </x:c>
      <x:c r="H11" s="8" t="str">
        <x:v>来源</x:v>
      </x:c>
    </x:row>
    <x:row r="12" ht="75" customHeight="1">
      <x:c r="A12" s="11" t="str">
        <x:v>RAW_A/B在参考门限之间</x:v>
      </x:c>
      <x:c r="B12" s="35" t="n">
        <x:v>0.01</x:v>
      </x:c>
      <x:c r="C12" s="11" t="str">
        <x:v>2.97..3.63V</x:v>
      </x:c>
      <x:c r="D12" s="11" t="str">
        <x:v>未实测证明</x:v>
      </x:c>
      <x:c r="E12" s="36" t="n">
        <x:v>0.033</x:v>
      </x:c>
      <x:c r="F12" s="36" t="n">
        <x:v>0.10068958703415921</x:v>
      </x:c>
      <x:c r="G12" s="11" t="str">
        <x:v>未验证</x:v>
      </x:c>
      <x:c r="H12" s="11" t="str">
        <x:v>TI TLV7044 Rev J + 冻结阻值</x:v>
      </x:c>
    </x:row>
    <x:row r="14">
      <x:c r="A14" s="37" t="str">
        <x:v>模型排除噪声、漏电/输入偏置保证、RC瞬态、磁窗及机构公差。33mV不是厂家全共模保证，FCT窗口仍须样件冻结。</x:v>
      </x:c>
    </x:row>
  </x:sheetData>
  <x:pageMargins left="0.7" right="0.7" top="0.75" bottom="0.75" header="0.3" footer="0.3"/>
  <x:tableParts count="1">
    <x:tablePart xmlns:r="http://schemas.openxmlformats.org/officeDocument/2006/relationships" r:id="Rdb36dcc267eb477d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329999923706055" hidden="0" customWidth="1"/>
    <x:col min="2" max="2" width="25" hidden="0" customWidth="1"/>
    <x:col min="3" max="3" width="25" hidden="0" customWidth="1"/>
    <x:col min="4" max="4" width="48.88999938964844" hidden="0" customWidth="1"/>
    <x:col min="5" max="5" width="39.439998626708984" hidden="0" customWidth="1"/>
    <x:col min="6" max="6" width="51.11000061035156" hidden="0" customWidth="1"/>
    <x:col min="7" max="7" width="30.559999465942383" hidden="0" customWidth="1"/>
    <x:col min="8" max="8" width="22.219999313354492" hidden="0" customWidth="1"/>
  </x:cols>
  <x:sheetData>
    <x:row r="1" ht="26" customHeight="1">
      <x:c r="A1" s="3" t="str">
        <x:v>接口复核</x:v>
      </x:c>
      <x:c r="B1" s="1"/>
      <x:c r="C1" s="1"/>
      <x:c r="D1" s="1"/>
      <x:c r="E1" s="1"/>
      <x:c r="F1" s="1"/>
      <x:c r="G1" s="1"/>
      <x:c r="H1" s="1"/>
    </x:row>
    <x:row r="2" ht="22" customHeight="1">
      <x:c r="A2" s="5" t="str">
        <x:v>本轮核对12项接口；目录事实与解析计算有来源，实物结果和供应商承认尚未取得。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 ht="38" customHeight="1">
      <x:c r="A4" s="10" t="str">
        <x:v>编号</x:v>
      </x:c>
      <x:c r="B4" s="10" t="str">
        <x:v>接口</x:v>
      </x:c>
      <x:c r="C4" s="10" t="str">
        <x:v>当前结论</x:v>
      </x:c>
      <x:c r="D4" s="10" t="str">
        <x:v>发现</x:v>
      </x:c>
      <x:c r="E4" s="10" t="str">
        <x:v>证据依据</x:v>
      </x:c>
      <x:c r="F4" s="10" t="str">
        <x:v>需闭合条件</x:v>
      </x:c>
      <x:c r="G4" s="10" t="str">
        <x:v>实际结果</x:v>
      </x:c>
      <x:c r="H4" s="10" t="str">
        <x:v>证据编号</x:v>
      </x:c>
    </x:row>
    <x:row r="5" ht="50" customHeight="1">
      <x:c r="A5" s="12" t="str">
        <x:v>I01</x:v>
      </x:c>
      <x:c r="B5" s="12" t="str">
        <x:v>OPEN/CLOSED极性</x:v>
      </x:c>
      <x:c r="C5" s="12" t="str">
        <x:v>已纠正设计要求</x:v>
      </x:c>
      <x:c r="D5" s="12" t="str">
        <x:v>到位RAW_B=15.6k/约2.011V；非端点RAW_A=5.6k/约1.185V</x:v>
      </x:c>
      <x:c r="E5" s="12" t="str">
        <x:v>冻结针脚U15/U16及BSP低电平端点解码</x:v>
      </x:c>
      <x:c r="F5" s="12" t="str">
        <x:v>必须用正常磁偏置闭合、到位退出磁窗，或更换NC接点/ECO；不能到位吸合</x:v>
      </x:c>
      <x:c r="G5" s="14" t="str"/>
      <x:c r="H5" s="14" t="str"/>
    </x:row>
    <x:row r="6" ht="50" customHeight="1">
      <x:c r="A6" s="13" t="str">
        <x:v>I02</x:v>
      </x:c>
      <x:c r="B6" s="13" t="str">
        <x:v>PINCH/FOOD极性</x:v>
      </x:c>
      <x:c r="C6" s="13" t="str">
        <x:v>已明确设计要求</x:v>
      </x:c>
      <x:c r="D6" s="13" t="str">
        <x:v>无夹物/粮正常RAW_A；异常RAW_B；断短路独立故障</x:v>
      </x:c>
      <x:c r="E6" s="13" t="str">
        <x:v>同一REF_MID比较器+硬件互锁</x:v>
      </x:c>
      <x:c r="F6" s="13" t="str">
        <x:v>PINCH锁断是停止证据，不是自动回退已实现；FOOD拨片需架桥/粉尘资格</x:v>
      </x:c>
      <x:c r="G6" s="14" t="str"/>
      <x:c r="H6" s="14" t="str"/>
    </x:row>
    <x:row r="7" ht="48" customHeight="1">
      <x:c r="A7" s="12" t="str">
        <x:v>I03</x:v>
      </x:c>
      <x:c r="B7" s="12" t="str">
        <x:v>传感器静态窗口</x:v>
      </x:c>
      <x:c r="C7" s="12" t="str">
        <x:v>模型角落有余量</x:v>
      </x:c>
      <x:c r="D7" s="12" t="str">
        <x:v>REF_LOW≈0.500V、REF_MID≈1.610V、REF_HIGH≈2.703V</x:v>
      </x:c>
      <x:c r="E7" s="12" t="str">
        <x:v>1%阻值与33mV筛查预算；未测</x:v>
      </x:c>
      <x:c r="F7" s="12" t="str">
        <x:v>模型排除输入漏电、噪声、磁窗和动态；数值FCT窗口仍须样件确认</x:v>
      </x:c>
      <x:c r="G7" s="14" t="str"/>
      <x:c r="H7" s="14" t="str"/>
    </x:row>
    <x:row r="8" ht="50" customHeight="1">
      <x:c r="A8" s="13" t="str">
        <x:v>I04</x:v>
      </x:c>
      <x:c r="B8" s="13" t="str">
        <x:v>USB线压降</x:v>
      </x:c>
      <x:c r="C8" s="13" t="str">
        <x:v>待实测/可能需换料</x:v>
      </x:c>
      <x:c r="D8" s="13" t="str">
        <x:v>1m28AWG单股铜估算回路约0.47Ω@45°C，未加接点</x:v>
      </x:c>
      <x:c r="E8" s="13" t="str">
        <x:v>AWG尺寸公式及铜ρ=1.724e-8Ωm/α=0.00393/K模型</x:v>
      </x:c>
      <x:c r="F8" s="13" t="str">
        <x:v>目录没有保证回路电阻；若实际电源导体并非28AWG须厂家澄清；量产优先20AWG受控要求</x:v>
      </x:c>
      <x:c r="G8" s="14" t="str"/>
      <x:c r="H8" s="14" t="str"/>
    </x:row>
    <x:row r="9" ht="50" customHeight="1">
      <x:c r="A9" s="12" t="str">
        <x:v>I05</x:v>
      </x:c>
      <x:c r="B9" s="12" t="str">
        <x:v>线缆备选</x:v>
      </x:c>
      <x:c r="C9" s="12" t="str">
        <x:v>可送样比较，未批准</x:v>
      </x:c>
      <x:c r="D9" s="12" t="str">
        <x:v>USB2AC1MNC为24/32AWG、1m、黑色、-10..60°C</x:v>
      </x:c>
      <x:c r="E9" s="12" t="str">
        <x:v>StarTech现行厂家PDF</x:v>
      </x:c>
      <x:c r="F9" s="12" t="str">
        <x:v>24AWG+接点仍可能超0.20Ω；颜色/报价/量产渠道需确认，不直接替代白色线</x:v>
      </x:c>
      <x:c r="G9" s="14" t="str"/>
      <x:c r="H9" s="14" t="str"/>
    </x:row>
    <x:row r="10" ht="50" customHeight="1">
      <x:c r="A10" s="13" t="str">
        <x:v>I06</x:v>
      </x:c>
      <x:c r="B10" s="13" t="str">
        <x:v>适配器证书后缀</x:v>
      </x:c>
      <x:c r="C10" s="13" t="str">
        <x:v>需供应商当前覆盖说明</x:v>
      </x:c>
      <x:c r="D10" s="13" t="str">
        <x:v>公开UL证书2019仅列PSAA05A-050QL6基础模型</x:v>
      </x:c>
      <x:c r="E10" s="13" t="str">
        <x:v>厂家公开UL CoC，E127643-20190709</x:v>
      </x:c>
      <x:c r="F10" s="13" t="str">
        <x:v>不能据此宣称具体白色W-R批次已覆盖；要求完整铭牌/覆盖说明/有效文件</x:v>
      </x:c>
      <x:c r="G10" s="14" t="str"/>
      <x:c r="H10" s="14" t="str"/>
    </x:row>
    <x:row r="11" ht="50" customHeight="1">
      <x:c r="A11" s="12" t="str">
        <x:v>I07</x:v>
      </x:c>
      <x:c r="B11" s="12" t="str">
        <x:v>电机目录配置</x:v>
      </x:c>
      <x:c r="C11" s="12" t="str">
        <x:v>本轮核对保持选型</x:v>
      </x:c>
      <x:c r="D11" s="12" t="str">
        <x:v>厂家确有6V A12 100:1/210:1；6V堵转0.2A</x:v>
      </x:c>
      <x:c r="E11" s="12" t="str">
        <x:v>NFP厂家表，6V A12栏目</x:v>
      </x:c>
      <x:c r="F11" s="12" t="str">
        <x:v>主板VM=VSYS、3..5.25V；低压起动/扭矩及轴端、完整订货代码仍待厂家</x:v>
      </x:c>
      <x:c r="G11" s="14" t="str"/>
      <x:c r="H11" s="14" t="str"/>
    </x:row>
    <x:row r="12" ht="48" customHeight="1">
      <x:c r="A12" s="13" t="str">
        <x:v>I08</x:v>
      </x:c>
      <x:c r="B12" s="13" t="str">
        <x:v>显示接线</x:v>
      </x:c>
      <x:c r="C12" s="13" t="str">
        <x:v>按标签接线</x:v>
      </x:c>
      <x:c r="D12" s="13" t="str">
        <x:v>主板J13为VCC/GND/SCL/SDA；模块端按VCC/GND/SDA/SCL标签</x:v>
      </x:c>
      <x:c r="E12" s="13" t="str">
        <x:v>冻结主板针序与Waveshare文档</x:v>
      </x:c>
      <x:c r="F12" s="13" t="str">
        <x:v>地址/版本/复位与上拉需取得电路图并送样确认</x:v>
      </x:c>
      <x:c r="G12" s="14" t="str"/>
      <x:c r="H12" s="14" t="str"/>
    </x:row>
    <x:row r="13" ht="48" customHeight="1">
      <x:c r="A13" s="12" t="str">
        <x:v>I09</x:v>
      </x:c>
      <x:c r="B13" s="12" t="str">
        <x:v>扬声器功率/接地</x:v>
      </x:c>
      <x:c r="C13" s="12" t="str">
        <x:v>明确约束</x:v>
      </x:c>
      <x:c r="D13" s="12" t="str">
        <x:v>8Ω/1.5W；SPK+、SPK-均BTL浮置</x:v>
      </x:c>
      <x:c r="E13" s="12" t="str">
        <x:v>Same Sky目录与MAX98357架构</x:v>
      </x:c>
      <x:c r="F13" s="12" t="str">
        <x:v>限制输出功率并测声腔/温升；不可接地或随意共地测试</x:v>
      </x:c>
      <x:c r="G13" s="14" t="str"/>
      <x:c r="H13" s="14" t="str"/>
    </x:row>
    <x:row r="14" ht="48" customHeight="1">
      <x:c r="A14" s="13" t="str">
        <x:v>I10</x:v>
      </x:c>
      <x:c r="B14" s="13" t="str">
        <x:v>PH线束</x:v>
      </x:c>
      <x:c r="C14" s="13" t="str">
        <x:v>已核33针，承认未完</x:v>
      </x:c>
      <x:c r="D14" s="13" t="str">
        <x:v>11条、54触点；8个主板PH2可互插</x:v>
      </x:c>
      <x:c r="E14" s="13" t="str">
        <x:v>冻结针表/JST PH</x:v>
      </x:c>
      <x:c r="F14" s="13" t="str">
        <x:v>线长/原线/压接/路由和防错须签回；颜色不能替代防错</x:v>
      </x:c>
      <x:c r="G14" s="14" t="str"/>
      <x:c r="H14" s="14" t="str"/>
    </x:row>
    <x:row r="15" ht="48" customHeight="1">
      <x:c r="A15" s="12" t="str">
        <x:v>I11</x:v>
      </x:c>
      <x:c r="B15" s="12" t="str">
        <x:v>标签/磁铁</x:v>
      </x:c>
      <x:c r="C15" s="12" t="str">
        <x:v>型号保持，成品未批准</x:v>
      </x:c>
      <x:c r="D15" s="12" t="str">
        <x:v>inlay25mm；胶囊目标28mm；5颗D32为当前方案</x:v>
      </x:c>
      <x:c r="E15" s="12" t="str">
        <x:v>Identiv历史PDF/K&amp;J目录</x:v>
      </x:c>
      <x:c r="F15" s="12" t="str">
        <x:v>现行inlay修订、永久固定、金属碗读区、项圈脱离力待承认</x:v>
      </x:c>
      <x:c r="G15" s="14" t="str"/>
      <x:c r="H15" s="14" t="str"/>
    </x:row>
    <x:row r="16" ht="50" customHeight="1">
      <x:c r="A16" s="13" t="str">
        <x:v>I12</x:v>
      </x:c>
      <x:c r="B16" s="13" t="str">
        <x:v>结构/传动/紧固/包装</x:v>
      </x:c>
      <x:c r="C16" s="13" t="str">
        <x:v>逐件图纸仍缺</x:v>
      </x:c>
      <x:c r="D16" s="13" t="str">
        <x:v>当前套件及材料规格不能作为尺寸完整制造图</x:v>
      </x:c>
      <x:c r="E16" s="13" t="str">
        <x:v>配件表与受控内部PN</x:v>
      </x:c>
      <x:c r="F16" s="13" t="str">
        <x:v>供应商送样前先签回逐件2D/3D/数量、公差和工艺；不能用报价代替图纸</x:v>
      </x:c>
      <x:c r="G16" s="14" t="str"/>
      <x:c r="H16" s="14" t="str"/>
    </x:row>
  </x:sheetData>
  <x:pageMargins left="0.7" right="0.7" top="0.75" bottom="0.75" header="0.3" footer="0.3"/>
  <x:tableParts count="1">
    <x:tablePart xmlns:r="http://schemas.openxmlformats.org/officeDocument/2006/relationships" r:id="R17492302b12e4d54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8.329999923706055" hidden="0" customWidth="1"/>
    <x:col min="2" max="2" width="13.890000343322754" hidden="0" customWidth="1"/>
    <x:col min="3" max="3" width="25" hidden="0" customWidth="1"/>
    <x:col min="4" max="4" width="33.33000183105469" hidden="0" customWidth="1"/>
    <x:col min="5" max="5" width="16.670000076293945" hidden="0" customWidth="1"/>
    <x:col min="6" max="6" width="18.889999389648438" hidden="0" customWidth="1"/>
    <x:col min="7" max="7" width="10" hidden="0" customWidth="1"/>
    <x:col min="8" max="8" width="13.890000343322754" hidden="0" customWidth="1"/>
    <x:col min="9" max="9" width="21.110000610351562" hidden="0" customWidth="1"/>
    <x:col min="10" max="10" width="38.88999938964844" hidden="0" customWidth="1"/>
    <x:col min="11" max="11" width="17.219999313354492" hidden="0" customWidth="1"/>
    <x:col min="12" max="12" width="16.670000076293945" hidden="0" customWidth="1"/>
    <x:col min="13" max="13" width="16.670000076293945" hidden="0" customWidth="1"/>
    <x:col min="14" max="14" width="16.670000076293945" hidden="0" customWidth="1"/>
    <x:col min="15" max="15" width="15" hidden="0" customWidth="1"/>
  </x:cols>
  <x:sheetData>
    <x:row r="1" ht="26" customHeight="1">
      <x:c r="A1" s="3" t="str">
        <x:v>签回记录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2" customHeight="1">
      <x:c r="A2" s="5" t="str">
        <x:v>每行对应一个配件/采购行/线束编号；需样件批次、完整记录及工程/质量/采购签字。当前20行均为空模板。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38" customHeight="1">
      <x:c r="A4" s="10" t="str">
        <x:v>记录</x:v>
      </x:c>
      <x:c r="B4" s="10" t="str">
        <x:v>对象编号</x:v>
      </x:c>
      <x:c r="C4" s="10" t="str">
        <x:v>供应商</x:v>
      </x:c>
      <x:c r="D4" s="10" t="str">
        <x:v>完整厂商料号</x:v>
      </x:c>
      <x:c r="E4" s="10" t="str">
        <x:v>图纸版本</x:v>
      </x:c>
      <x:c r="F4" s="10" t="str">
        <x:v>样件批次</x:v>
      </x:c>
      <x:c r="G4" s="10" t="str">
        <x:v>样件数</x:v>
      </x:c>
      <x:c r="H4" s="10" t="str">
        <x:v>测试日期</x:v>
      </x:c>
      <x:c r="I4" s="10" t="str">
        <x:v>测试记录号</x:v>
      </x:c>
      <x:c r="J4" s="10" t="str">
        <x:v>偏差与处置</x:v>
      </x:c>
      <x:c r="K4" s="10" t="str">
        <x:v>供应商签字</x:v>
      </x:c>
      <x:c r="L4" s="10" t="str">
        <x:v>工程签字</x:v>
      </x:c>
      <x:c r="M4" s="10" t="str">
        <x:v>质量签字</x:v>
      </x:c>
      <x:c r="N4" s="10" t="str">
        <x:v>采购签字</x:v>
      </x:c>
      <x:c r="O4" s="10" t="str">
        <x:v>处置结论</x:v>
      </x:c>
    </x:row>
    <x:row r="5" ht="48" customHeight="1">
      <x:c r="A5" s="12" t="str">
        <x:v>R01</x:v>
      </x:c>
      <x:c r="B5" s="14" t="str"/>
      <x:c r="C5" s="14" t="str"/>
      <x:c r="D5" s="14" t="str"/>
      <x:c r="E5" s="14" t="str"/>
      <x:c r="F5" s="14" t="str"/>
      <x:c r="G5" s="14"/>
      <x:c r="H5" s="14" t="str"/>
      <x:c r="I5" s="14" t="str"/>
      <x:c r="J5" s="14" t="str"/>
      <x:c r="K5" s="14" t="str"/>
      <x:c r="L5" s="14" t="str"/>
      <x:c r="M5" s="14" t="str"/>
      <x:c r="N5" s="14" t="str"/>
      <x:c r="O5" s="14" t="str">
        <x:v>待评审</x:v>
      </x:c>
    </x:row>
    <x:row r="6" ht="48" customHeight="1">
      <x:c r="A6" s="13" t="str">
        <x:v>R02</x:v>
      </x:c>
      <x:c r="B6" s="14" t="str"/>
      <x:c r="C6" s="14" t="str"/>
      <x:c r="D6" s="14" t="str"/>
      <x:c r="E6" s="14" t="str"/>
      <x:c r="F6" s="14" t="str"/>
      <x:c r="G6" s="14"/>
      <x:c r="H6" s="14" t="str"/>
      <x:c r="I6" s="14" t="str"/>
      <x:c r="J6" s="14" t="str"/>
      <x:c r="K6" s="14" t="str"/>
      <x:c r="L6" s="14" t="str"/>
      <x:c r="M6" s="14" t="str"/>
      <x:c r="N6" s="14" t="str"/>
      <x:c r="O6" s="14" t="str">
        <x:v>待评审</x:v>
      </x:c>
    </x:row>
    <x:row r="7" ht="48" customHeight="1">
      <x:c r="A7" s="12" t="str">
        <x:v>R03</x:v>
      </x:c>
      <x:c r="B7" s="14" t="str"/>
      <x:c r="C7" s="14" t="str"/>
      <x:c r="D7" s="14" t="str"/>
      <x:c r="E7" s="14" t="str"/>
      <x:c r="F7" s="14" t="str"/>
      <x:c r="G7" s="14"/>
      <x:c r="H7" s="14" t="str"/>
      <x:c r="I7" s="14" t="str"/>
      <x:c r="J7" s="14" t="str"/>
      <x:c r="K7" s="14" t="str"/>
      <x:c r="L7" s="14" t="str"/>
      <x:c r="M7" s="14" t="str"/>
      <x:c r="N7" s="14" t="str"/>
      <x:c r="O7" s="14" t="str">
        <x:v>待评审</x:v>
      </x:c>
    </x:row>
    <x:row r="8" ht="48" customHeight="1">
      <x:c r="A8" s="13" t="str">
        <x:v>R04</x:v>
      </x:c>
      <x:c r="B8" s="14" t="str"/>
      <x:c r="C8" s="14" t="str"/>
      <x:c r="D8" s="14" t="str"/>
      <x:c r="E8" s="14" t="str"/>
      <x:c r="F8" s="14" t="str"/>
      <x:c r="G8" s="14"/>
      <x:c r="H8" s="14" t="str"/>
      <x:c r="I8" s="14" t="str"/>
      <x:c r="J8" s="14" t="str"/>
      <x:c r="K8" s="14" t="str"/>
      <x:c r="L8" s="14" t="str"/>
      <x:c r="M8" s="14" t="str"/>
      <x:c r="N8" s="14" t="str"/>
      <x:c r="O8" s="14" t="str">
        <x:v>待评审</x:v>
      </x:c>
    </x:row>
    <x:row r="9" ht="48" customHeight="1">
      <x:c r="A9" s="12" t="str">
        <x:v>R05</x:v>
      </x:c>
      <x:c r="B9" s="14" t="str"/>
      <x:c r="C9" s="14" t="str"/>
      <x:c r="D9" s="14" t="str"/>
      <x:c r="E9" s="14" t="str"/>
      <x:c r="F9" s="14" t="str"/>
      <x:c r="G9" s="14"/>
      <x:c r="H9" s="14" t="str"/>
      <x:c r="I9" s="14" t="str"/>
      <x:c r="J9" s="14" t="str"/>
      <x:c r="K9" s="14" t="str"/>
      <x:c r="L9" s="14" t="str"/>
      <x:c r="M9" s="14" t="str"/>
      <x:c r="N9" s="14" t="str"/>
      <x:c r="O9" s="14" t="str">
        <x:v>待评审</x:v>
      </x:c>
    </x:row>
    <x:row r="10" ht="48" customHeight="1">
      <x:c r="A10" s="13" t="str">
        <x:v>R06</x:v>
      </x:c>
      <x:c r="B10" s="14" t="str"/>
      <x:c r="C10" s="14" t="str"/>
      <x:c r="D10" s="14" t="str"/>
      <x:c r="E10" s="14" t="str"/>
      <x:c r="F10" s="14" t="str"/>
      <x:c r="G10" s="14"/>
      <x:c r="H10" s="14" t="str"/>
      <x:c r="I10" s="14" t="str"/>
      <x:c r="J10" s="14" t="str"/>
      <x:c r="K10" s="14" t="str"/>
      <x:c r="L10" s="14" t="str"/>
      <x:c r="M10" s="14" t="str"/>
      <x:c r="N10" s="14" t="str"/>
      <x:c r="O10" s="14" t="str">
        <x:v>待评审</x:v>
      </x:c>
    </x:row>
    <x:row r="11" ht="48" customHeight="1">
      <x:c r="A11" s="12" t="str">
        <x:v>R07</x:v>
      </x:c>
      <x:c r="B11" s="14" t="str"/>
      <x:c r="C11" s="14" t="str"/>
      <x:c r="D11" s="14" t="str"/>
      <x:c r="E11" s="14" t="str"/>
      <x:c r="F11" s="14" t="str"/>
      <x:c r="G11" s="14"/>
      <x:c r="H11" s="14" t="str"/>
      <x:c r="I11" s="14" t="str"/>
      <x:c r="J11" s="14" t="str"/>
      <x:c r="K11" s="14" t="str"/>
      <x:c r="L11" s="14" t="str"/>
      <x:c r="M11" s="14" t="str"/>
      <x:c r="N11" s="14" t="str"/>
      <x:c r="O11" s="14" t="str">
        <x:v>待评审</x:v>
      </x:c>
    </x:row>
    <x:row r="12" ht="48" customHeight="1">
      <x:c r="A12" s="13" t="str">
        <x:v>R08</x:v>
      </x:c>
      <x:c r="B12" s="14" t="str"/>
      <x:c r="C12" s="14" t="str"/>
      <x:c r="D12" s="14" t="str"/>
      <x:c r="E12" s="14" t="str"/>
      <x:c r="F12" s="14" t="str"/>
      <x:c r="G12" s="14"/>
      <x:c r="H12" s="14" t="str"/>
      <x:c r="I12" s="14" t="str"/>
      <x:c r="J12" s="14" t="str"/>
      <x:c r="K12" s="14" t="str"/>
      <x:c r="L12" s="14" t="str"/>
      <x:c r="M12" s="14" t="str"/>
      <x:c r="N12" s="14" t="str"/>
      <x:c r="O12" s="14" t="str">
        <x:v>待评审</x:v>
      </x:c>
    </x:row>
    <x:row r="13" ht="48" customHeight="1">
      <x:c r="A13" s="12" t="str">
        <x:v>R09</x:v>
      </x:c>
      <x:c r="B13" s="14" t="str"/>
      <x:c r="C13" s="14" t="str"/>
      <x:c r="D13" s="14" t="str"/>
      <x:c r="E13" s="14" t="str"/>
      <x:c r="F13" s="14" t="str"/>
      <x:c r="G13" s="14"/>
      <x:c r="H13" s="14" t="str"/>
      <x:c r="I13" s="14" t="str"/>
      <x:c r="J13" s="14" t="str"/>
      <x:c r="K13" s="14" t="str"/>
      <x:c r="L13" s="14" t="str"/>
      <x:c r="M13" s="14" t="str"/>
      <x:c r="N13" s="14" t="str"/>
      <x:c r="O13" s="14" t="str">
        <x:v>待评审</x:v>
      </x:c>
    </x:row>
    <x:row r="14" ht="48" customHeight="1">
      <x:c r="A14" s="13" t="str">
        <x:v>R10</x:v>
      </x:c>
      <x:c r="B14" s="14" t="str"/>
      <x:c r="C14" s="14" t="str"/>
      <x:c r="D14" s="14" t="str"/>
      <x:c r="E14" s="14" t="str"/>
      <x:c r="F14" s="14" t="str"/>
      <x:c r="G14" s="14"/>
      <x:c r="H14" s="14" t="str"/>
      <x:c r="I14" s="14" t="str"/>
      <x:c r="J14" s="14" t="str"/>
      <x:c r="K14" s="14" t="str"/>
      <x:c r="L14" s="14" t="str"/>
      <x:c r="M14" s="14" t="str"/>
      <x:c r="N14" s="14" t="str"/>
      <x:c r="O14" s="14" t="str">
        <x:v>待评审</x:v>
      </x:c>
    </x:row>
    <x:row r="15" ht="48" customHeight="1">
      <x:c r="A15" s="12" t="str">
        <x:v>R11</x:v>
      </x:c>
      <x:c r="B15" s="14" t="str"/>
      <x:c r="C15" s="14" t="str"/>
      <x:c r="D15" s="14" t="str"/>
      <x:c r="E15" s="14" t="str"/>
      <x:c r="F15" s="14" t="str"/>
      <x:c r="G15" s="14"/>
      <x:c r="H15" s="14" t="str"/>
      <x:c r="I15" s="14" t="str"/>
      <x:c r="J15" s="14" t="str"/>
      <x:c r="K15" s="14" t="str"/>
      <x:c r="L15" s="14" t="str"/>
      <x:c r="M15" s="14" t="str"/>
      <x:c r="N15" s="14" t="str"/>
      <x:c r="O15" s="14" t="str">
        <x:v>待评审</x:v>
      </x:c>
    </x:row>
    <x:row r="16" ht="48" customHeight="1">
      <x:c r="A16" s="13" t="str">
        <x:v>R12</x:v>
      </x:c>
      <x:c r="B16" s="14" t="str"/>
      <x:c r="C16" s="14" t="str"/>
      <x:c r="D16" s="14" t="str"/>
      <x:c r="E16" s="14" t="str"/>
      <x:c r="F16" s="14" t="str"/>
      <x:c r="G16" s="14"/>
      <x:c r="H16" s="14" t="str"/>
      <x:c r="I16" s="14" t="str"/>
      <x:c r="J16" s="14" t="str"/>
      <x:c r="K16" s="14" t="str"/>
      <x:c r="L16" s="14" t="str"/>
      <x:c r="M16" s="14" t="str"/>
      <x:c r="N16" s="14" t="str"/>
      <x:c r="O16" s="14" t="str">
        <x:v>待评审</x:v>
      </x:c>
    </x:row>
    <x:row r="17" ht="48" customHeight="1">
      <x:c r="A17" s="12" t="str">
        <x:v>R13</x:v>
      </x:c>
      <x:c r="B17" s="14" t="str"/>
      <x:c r="C17" s="14" t="str"/>
      <x:c r="D17" s="14" t="str"/>
      <x:c r="E17" s="14" t="str"/>
      <x:c r="F17" s="14" t="str"/>
      <x:c r="G17" s="14"/>
      <x:c r="H17" s="14" t="str"/>
      <x:c r="I17" s="14" t="str"/>
      <x:c r="J17" s="14" t="str"/>
      <x:c r="K17" s="14" t="str"/>
      <x:c r="L17" s="14" t="str"/>
      <x:c r="M17" s="14" t="str"/>
      <x:c r="N17" s="14" t="str"/>
      <x:c r="O17" s="14" t="str">
        <x:v>待评审</x:v>
      </x:c>
    </x:row>
    <x:row r="18" ht="48" customHeight="1">
      <x:c r="A18" s="13" t="str">
        <x:v>R14</x:v>
      </x:c>
      <x:c r="B18" s="14" t="str"/>
      <x:c r="C18" s="14" t="str"/>
      <x:c r="D18" s="14" t="str"/>
      <x:c r="E18" s="14" t="str"/>
      <x:c r="F18" s="14" t="str"/>
      <x:c r="G18" s="14"/>
      <x:c r="H18" s="14" t="str"/>
      <x:c r="I18" s="14" t="str"/>
      <x:c r="J18" s="14" t="str"/>
      <x:c r="K18" s="14" t="str"/>
      <x:c r="L18" s="14" t="str"/>
      <x:c r="M18" s="14" t="str"/>
      <x:c r="N18" s="14" t="str"/>
      <x:c r="O18" s="14" t="str">
        <x:v>待评审</x:v>
      </x:c>
    </x:row>
    <x:row r="19" ht="48" customHeight="1">
      <x:c r="A19" s="12" t="str">
        <x:v>R15</x:v>
      </x:c>
      <x:c r="B19" s="14" t="str"/>
      <x:c r="C19" s="14" t="str"/>
      <x:c r="D19" s="14" t="str"/>
      <x:c r="E19" s="14" t="str"/>
      <x:c r="F19" s="14" t="str"/>
      <x:c r="G19" s="14"/>
      <x:c r="H19" s="14" t="str"/>
      <x:c r="I19" s="14" t="str"/>
      <x:c r="J19" s="14" t="str"/>
      <x:c r="K19" s="14" t="str"/>
      <x:c r="L19" s="14" t="str"/>
      <x:c r="M19" s="14" t="str"/>
      <x:c r="N19" s="14" t="str"/>
      <x:c r="O19" s="14" t="str">
        <x:v>待评审</x:v>
      </x:c>
    </x:row>
    <x:row r="20" ht="48" customHeight="1">
      <x:c r="A20" s="13" t="str">
        <x:v>R16</x:v>
      </x:c>
      <x:c r="B20" s="14" t="str"/>
      <x:c r="C20" s="14" t="str"/>
      <x:c r="D20" s="14" t="str"/>
      <x:c r="E20" s="14" t="str"/>
      <x:c r="F20" s="14" t="str"/>
      <x:c r="G20" s="14"/>
      <x:c r="H20" s="14" t="str"/>
      <x:c r="I20" s="14" t="str"/>
      <x:c r="J20" s="14" t="str"/>
      <x:c r="K20" s="14" t="str"/>
      <x:c r="L20" s="14" t="str"/>
      <x:c r="M20" s="14" t="str"/>
      <x:c r="N20" s="14" t="str"/>
      <x:c r="O20" s="14" t="str">
        <x:v>待评审</x:v>
      </x:c>
    </x:row>
    <x:row r="21" ht="48" customHeight="1">
      <x:c r="A21" s="12" t="str">
        <x:v>R17</x:v>
      </x:c>
      <x:c r="B21" s="14" t="str"/>
      <x:c r="C21" s="14" t="str"/>
      <x:c r="D21" s="14" t="str"/>
      <x:c r="E21" s="14" t="str"/>
      <x:c r="F21" s="14" t="str"/>
      <x:c r="G21" s="14"/>
      <x:c r="H21" s="14" t="str"/>
      <x:c r="I21" s="14" t="str"/>
      <x:c r="J21" s="14" t="str"/>
      <x:c r="K21" s="14" t="str"/>
      <x:c r="L21" s="14" t="str"/>
      <x:c r="M21" s="14" t="str"/>
      <x:c r="N21" s="14" t="str"/>
      <x:c r="O21" s="14" t="str">
        <x:v>待评审</x:v>
      </x:c>
    </x:row>
    <x:row r="22" ht="48" customHeight="1">
      <x:c r="A22" s="13" t="str">
        <x:v>R18</x:v>
      </x:c>
      <x:c r="B22" s="14" t="str"/>
      <x:c r="C22" s="14" t="str"/>
      <x:c r="D22" s="14" t="str"/>
      <x:c r="E22" s="14" t="str"/>
      <x:c r="F22" s="14" t="str"/>
      <x:c r="G22" s="14"/>
      <x:c r="H22" s="14" t="str"/>
      <x:c r="I22" s="14" t="str"/>
      <x:c r="J22" s="14" t="str"/>
      <x:c r="K22" s="14" t="str"/>
      <x:c r="L22" s="14" t="str"/>
      <x:c r="M22" s="14" t="str"/>
      <x:c r="N22" s="14" t="str"/>
      <x:c r="O22" s="14" t="str">
        <x:v>待评审</x:v>
      </x:c>
    </x:row>
    <x:row r="23" ht="48" customHeight="1">
      <x:c r="A23" s="12" t="str">
        <x:v>R19</x:v>
      </x:c>
      <x:c r="B23" s="14" t="str"/>
      <x:c r="C23" s="14" t="str"/>
      <x:c r="D23" s="14" t="str"/>
      <x:c r="E23" s="14" t="str"/>
      <x:c r="F23" s="14" t="str"/>
      <x:c r="G23" s="14"/>
      <x:c r="H23" s="14" t="str"/>
      <x:c r="I23" s="14" t="str"/>
      <x:c r="J23" s="14" t="str"/>
      <x:c r="K23" s="14" t="str"/>
      <x:c r="L23" s="14" t="str"/>
      <x:c r="M23" s="14" t="str"/>
      <x:c r="N23" s="14" t="str"/>
      <x:c r="O23" s="14" t="str">
        <x:v>待评审</x:v>
      </x:c>
    </x:row>
    <x:row r="24" ht="48" customHeight="1">
      <x:c r="A24" s="13" t="str">
        <x:v>R20</x:v>
      </x:c>
      <x:c r="B24" s="14" t="str"/>
      <x:c r="C24" s="14" t="str"/>
      <x:c r="D24" s="14" t="str"/>
      <x:c r="E24" s="14" t="str"/>
      <x:c r="F24" s="14" t="str"/>
      <x:c r="G24" s="14"/>
      <x:c r="H24" s="14" t="str"/>
      <x:c r="I24" s="14" t="str"/>
      <x:c r="J24" s="14" t="str"/>
      <x:c r="K24" s="14" t="str"/>
      <x:c r="L24" s="14" t="str"/>
      <x:c r="M24" s="14" t="str"/>
      <x:c r="N24" s="14" t="str"/>
      <x:c r="O24" s="14" t="str">
        <x:v>待评审</x:v>
      </x:c>
    </x:row>
  </x:sheetData>
  <x:dataValidations count="1">
    <x:dataValidation type="list" sqref="O5:O24">
      <x:formula1>"待评审,批准,拒绝,重新送样"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8af8bba16f7418d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15.5600004196167" hidden="0" customWidth="1"/>
    <x:col min="2" max="2" width="37.220001220703125" hidden="0" customWidth="1"/>
    <x:col min="3" max="3" width="68.88999938964844" hidden="0" customWidth="1"/>
    <x:col min="4" max="4" width="15" hidden="0" customWidth="1"/>
    <x:col min="5" max="5" width="45.560001373291016" hidden="0" customWidth="1"/>
    <x:col min="6" max="6" width="47.779998779296875" hidden="0" customWidth="1"/>
  </x:cols>
  <x:sheetData>
    <x:row r="1" ht="26" customHeight="1">
      <x:c r="A1" s="3" t="str">
        <x:v>来源</x:v>
      </x:c>
      <x:c r="B1" s="1"/>
      <x:c r="C1" s="1"/>
      <x:c r="D1" s="1"/>
      <x:c r="E1" s="1"/>
      <x:c r="F1" s="1"/>
    </x:row>
    <x:row r="2" ht="22" customHeight="1">
      <x:c r="A2" s="5" t="str">
        <x:v>公开厂家资料与冻结候选。查阅日期不代表厂家规格修订日期、当前供货或批准。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38" customHeight="1">
      <x:c r="A4" s="10" t="str">
        <x:v>资料ID</x:v>
      </x:c>
      <x:c r="B4" s="10" t="str">
        <x:v>标题</x:v>
      </x:c>
      <x:c r="C4" s="10" t="str">
        <x:v>厂家网址</x:v>
      </x:c>
      <x:c r="D4" s="10" t="str">
        <x:v>查阅日期</x:v>
      </x:c>
      <x:c r="E4" s="10" t="str">
        <x:v>证据范围</x:v>
      </x:c>
      <x:c r="F4" s="10" t="str">
        <x:v>限制</x:v>
      </x:c>
    </x:row>
    <x:row r="5" ht="86" customHeight="1">
      <x:c r="A5" s="12" t="str">
        <x:v>RC</x:v>
      </x:c>
      <x:c r="B5" s="12" t="str">
        <x:v>Yageo RC thick film ordering guide</x:v>
      </x:c>
      <x:c r="C5" s="12" t="str">
        <x:v>https://www.yageogroup.com/content/datasheet/asset/file/PYU-RC_GROUP_51_ROHS_L</x:v>
      </x:c>
      <x:c r="D5" s="38" t="n">
        <x:v>46301</x:v>
      </x:c>
      <x:c r="E5" s="12" t="str">
        <x:v>RC0402/0603尺寸、F=1%、J=5%、07纸带及阻值订货规则；各完整阻值料号按规则构成</x:v>
      </x:c>
      <x:c r="F5" s="12" t="str">
        <x:v>系列与订货规则已核对；没有逐个阻值的厂家库存确认</x:v>
      </x:c>
    </x:row>
    <x:row r="6" ht="86" customHeight="1">
      <x:c r="A6" s="13" t="str">
        <x:v>RT</x:v>
      </x:c>
      <x:c r="B6" s="13" t="str">
        <x:v>Yageo RT thin film ordering guide</x:v>
      </x:c>
      <x:c r="C6" s="13" t="str">
        <x:v>https://www.yageogroup.com/content/datasheet/asset/file/PYU-RT_1-TO-0-01_ROHS_L</x:v>
      </x:c>
      <x:c r="D6" s="39" t="n">
        <x:v>46301</x:v>
      </x:c>
      <x:c r="E6" s="13" t="str">
        <x:v>0603；B=0.1%、D=25ppm/K、R纸带及07包装订货规则</x:v>
      </x:c>
      <x:c r="F6" s="13" t="str">
        <x:v>完整阻值料号按厂家规则构成；采购前确认单料号有效性</x:v>
      </x:c>
    </x:row>
    <x:row r="7" ht="86" customHeight="1">
      <x:c r="A7" s="12" t="str">
        <x:v>WSL</x:v>
      </x:c>
      <x:c r="B7" s="12" t="str">
        <x:v>Vishay WSL resistor series</x:v>
      </x:c>
      <x:c r="C7" s="12" t="str">
        <x:v>https://www.vishay.com/docs/30100/wsl.pdf</x:v>
      </x:c>
      <x:c r="D7" s="38" t="n">
        <x:v>46301</x:v>
      </x:c>
      <x:c r="E7" s="12" t="str">
        <x:v>WSL0603 0.1W，WSL2512标称1W；2512超过0.1Ω额定功率需降额；F=1%、EA无铅卷带</x:v>
      </x:c>
      <x:c r="F7" s="12" t="str">
        <x:v>R208热耗散、R32/R33降额与Kelvin走线均未实物资格</x:v>
      </x:c>
    </x:row>
    <x:row r="8" ht="86" customHeight="1">
      <x:c r="A8" s="13" t="str">
        <x:v>Y-C100N</x:v>
      </x:c>
      <x:c r="B8" s="13" t="str">
        <x:v>Yageo 100nF 0603</x:v>
      </x:c>
      <x:c r="C8" s="13" t="str">
        <x:v>https://yageogroup.com/download/specsheet/CC0603KRX7R9BB104</x:v>
      </x:c>
      <x:c r="D8" s="39" t="n">
        <x:v>46301</x:v>
      </x:c>
      <x:c r="E8" s="13" t="str">
        <x:v>100nF、0603、X7R、50V、10%</x:v>
      </x:c>
      <x:c r="F8" s="13" t="str">
        <x:v>库存/交期/正式报价/AVL未确认</x:v>
      </x:c>
    </x:row>
    <x:row r="9" ht="86" customHeight="1">
      <x:c r="A9" s="12" t="str">
        <x:v>Y-C10N</x:v>
      </x:c>
      <x:c r="B9" s="12" t="str">
        <x:v>Yageo 10nF 0603</x:v>
      </x:c>
      <x:c r="C9" s="12" t="str">
        <x:v>https://www.yageogroup.com/download/specsheet/CC0603KRX7R9BB103</x:v>
      </x:c>
      <x:c r="D9" s="38" t="n">
        <x:v>46301</x:v>
      </x:c>
      <x:c r="E9" s="12" t="str">
        <x:v>10nF、0603、X7R、50V、10%</x:v>
      </x:c>
      <x:c r="F9" s="12" t="str">
        <x:v>库存/交期/正式报价/AVL未确认</x:v>
      </x:c>
    </x:row>
    <x:row r="10" ht="86" customHeight="1">
      <x:c r="A10" s="13" t="str">
        <x:v>Y-C1N</x:v>
      </x:c>
      <x:c r="B10" s="13" t="str">
        <x:v>Yageo 1nF 0603</x:v>
      </x:c>
      <x:c r="C10" s="13" t="str">
        <x:v>https://www.yageogroup.com/download/specsheet/CC0603KRX7R9BB102</x:v>
      </x:c>
      <x:c r="D10" s="39" t="n">
        <x:v>46301</x:v>
      </x:c>
      <x:c r="E10" s="13" t="str">
        <x:v>1nF、0603、X7R、50V、10%</x:v>
      </x:c>
      <x:c r="F10" s="13" t="str">
        <x:v>库存/交期/正式报价/AVL未确认</x:v>
      </x:c>
    </x:row>
    <x:row r="11" ht="86" customHeight="1">
      <x:c r="A11" s="12" t="str">
        <x:v>Y-C1U</x:v>
      </x:c>
      <x:c r="B11" s="12" t="str">
        <x:v>Yageo 1uF 0603</x:v>
      </x:c>
      <x:c r="C11" s="12" t="str">
        <x:v>https://www.yageogroup.com/download/specsheet/CC0603KRX7R8BB105</x:v>
      </x:c>
      <x:c r="D11" s="38" t="n">
        <x:v>46301</x:v>
      </x:c>
      <x:c r="E11" s="12" t="str">
        <x:v>1uF、0603、X7R、25V、10%</x:v>
      </x:c>
      <x:c r="F11" s="12" t="str">
        <x:v>DC偏压后的有效电容与温度裕量未确认</x:v>
      </x:c>
    </x:row>
    <x:row r="12" ht="86" customHeight="1">
      <x:c r="A12" s="13" t="str">
        <x:v>M-LIST</x:v>
      </x:c>
      <x:c r="B12" s="13" t="str">
        <x:v>Murata MLCC static model list</x:v>
      </x:c>
      <x:c r="C12" s="13" t="str">
        <x:v>https://www.murata.com/-/media/webrenewal/tool/library/common-pdf/static-model/component-list-s-mlcc-2506.ashx?cvid=20250805040438000000&amp;la=ko-kr</x:v>
      </x:c>
      <x:c r="D12" s="39" t="n">
        <x:v>46301</x:v>
      </x:c>
      <x:c r="E12" s="13" t="str">
        <x:v>C0G容值、尺寸、耐压与精度；包装D按Murata纸带订货规则</x:v>
      </x:c>
      <x:c r="F12" s="13" t="str">
        <x:v>属于厂家型号列表；逐料号生命周期/包装订单须确认</x:v>
      </x:c>
    </x:row>
    <x:row r="13" ht="86" customHeight="1">
      <x:c r="A13" s="12" t="str">
        <x:v>M-2N2</x:v>
      </x:c>
      <x:c r="B13" s="12" t="str">
        <x:v>Murata 2.2nF C0G 0603</x:v>
      </x:c>
      <x:c r="C13" s="12" t="str">
        <x:v>https://www.murata.com/en-us/products/productdetail?partno=GRM1885C1H222JA01%23</x:v>
      </x:c>
      <x:c r="D13" s="38" t="n">
        <x:v>46301</x:v>
      </x:c>
      <x:c r="E13" s="12" t="str">
        <x:v>2.2nF、0603、C0G、50V、5%；目录选型</x:v>
      </x:c>
      <x:c r="F13" s="12" t="str">
        <x:v>厂商目录级证据，采购前取得当前承认书</x:v>
      </x:c>
    </x:row>
    <x:row r="14" ht="86" customHeight="1">
      <x:c r="A14" s="13" t="str">
        <x:v>M-10NCOG</x:v>
      </x:c>
      <x:c r="B14" s="13" t="str">
        <x:v>Murata 10nF C0G 0603</x:v>
      </x:c>
      <x:c r="C14" s="13" t="str">
        <x:v>https://search.murata.co.jp/Ceramy/image/img/A01X/G101/ENG/GRM1885C1H103JA01-01A.pdf</x:v>
      </x:c>
      <x:c r="D14" s="39" t="n">
        <x:v>46301</x:v>
      </x:c>
      <x:c r="E14" s="13" t="str">
        <x:v>10nF、0603、C0G、50V、5%</x:v>
      </x:c>
      <x:c r="F14" s="13" t="str">
        <x:v>库存/交期/正式报价/AVL未确认</x:v>
      </x:c>
    </x:row>
    <x:row r="15" ht="86" customHeight="1">
      <x:c r="A15" s="12" t="str">
        <x:v>M-560P</x:v>
      </x:c>
      <x:c r="B15" s="12" t="str">
        <x:v>Murata 560pF C0G 0603</x:v>
      </x:c>
      <x:c r="C15" s="12" t="str">
        <x:v>https://www.murata.com/en-us/products/productdetail?partno=GRM1885C1H561JA01%23</x:v>
      </x:c>
      <x:c r="D15" s="38" t="n">
        <x:v>46301</x:v>
      </x:c>
      <x:c r="E15" s="12" t="str">
        <x:v>560pF、0603、C0G、50V、5%</x:v>
      </x:c>
      <x:c r="F15" s="12" t="str">
        <x:v>库存/交期/正式报价/AVL未确认</x:v>
      </x:c>
    </x:row>
    <x:row r="16" ht="86" customHeight="1">
      <x:c r="A16" s="13" t="str">
        <x:v>M-2U206</x:v>
      </x:c>
      <x:c r="B16" s="13" t="str">
        <x:v>Murata 2.2uF 0603</x:v>
      </x:c>
      <x:c r="C16" s="13" t="str">
        <x:v>https://search.murata.co.jp/Ceramy/image/img/A01X/G101/ENG/GRM188R71A225KE15-01.pdf</x:v>
      </x:c>
      <x:c r="D16" s="39" t="n">
        <x:v>46301</x:v>
      </x:c>
      <x:c r="E16" s="13" t="str">
        <x:v>2.2uF、0603、X7R、10V、10%</x:v>
      </x:c>
      <x:c r="F16" s="13" t="str">
        <x:v>有效电容/生命周期/当前承认书待确认</x:v>
      </x:c>
    </x:row>
    <x:row r="17" ht="86" customHeight="1">
      <x:c r="A17" s="12" t="str">
        <x:v>M-10U</x:v>
      </x:c>
      <x:c r="B17" s="12" t="str">
        <x:v>Murata 10uF 0805</x:v>
      </x:c>
      <x:c r="C17" s="12" t="str">
        <x:v>https://ds.murata.com/simsurfing/mlcc.html?oripartnumbers=%5B%22GRM21BR71A106KA73L%22%5D&amp;partnumbers=%5B%22GRM21BR71A106KA73%22%5D&amp;rgear=zzo&amp;rgearinfo=com</x:v>
      </x:c>
      <x:c r="D17" s="38" t="n">
        <x:v>46301</x:v>
      </x:c>
      <x:c r="E17" s="12" t="str">
        <x:v>10uF、0805、X7R、10V、10%</x:v>
      </x:c>
      <x:c r="F17" s="12" t="str">
        <x:v>L包装已选；DC偏压有效电容与产线钢网待确认</x:v>
      </x:c>
    </x:row>
    <x:row r="18" ht="86" customHeight="1">
      <x:c r="A18" s="13" t="str">
        <x:v>M-22U</x:v>
      </x:c>
      <x:c r="B18" s="13" t="str">
        <x:v>Murata 22uF 1206</x:v>
      </x:c>
      <x:c r="C18" s="13" t="str">
        <x:v>https://search.murata.co.jp/Ceramy/image/img/A01X/G101/ENG/GRM31CR71A226KE15-01CA.pdf</x:v>
      </x:c>
      <x:c r="D18" s="39" t="n">
        <x:v>46301</x:v>
      </x:c>
      <x:c r="E18" s="13" t="str">
        <x:v>22uF、1206、X7R、10V、10%</x:v>
      </x:c>
      <x:c r="F18" s="13" t="str">
        <x:v>DC偏压有效电容与热/稳定性未资格</x:v>
      </x:c>
    </x:row>
    <x:row r="19" ht="86" customHeight="1">
      <x:c r="A19" s="12" t="str">
        <x:v>M-0402LIST</x:v>
      </x:c>
      <x:c r="B19" s="12" t="str">
        <x:v>Murata MLCC dynamic model list</x:v>
      </x:c>
      <x:c r="C19" s="12" t="str">
        <x:v>https://www.murata.com.cn/-/media/webrenewal/tool/library/common-pdf/dynamic-model/component-list-d-mlcc-2506.ashx?cvid=20250805040419000000&amp;la=en</x:v>
      </x:c>
      <x:c r="D19" s="38" t="n">
        <x:v>46301</x:v>
      </x:c>
      <x:c r="E19" s="12" t="str">
        <x:v>0402高容电容型号列表；4.7uF选GRM155R61A475MEAA</x:v>
      </x:c>
      <x:c r="F19" s="12" t="str">
        <x:v>未逐项获取最新承认书；不表示可直接替料</x:v>
      </x:c>
    </x:row>
    <x:row r="20" ht="86" customHeight="1">
      <x:c r="A20" s="13" t="str">
        <x:v>M-2U204</x:v>
      </x:c>
      <x:c r="B20" s="13" t="str">
        <x:v>Murata 2.2uF 0402 10V</x:v>
      </x:c>
      <x:c r="C20" s="13" t="str">
        <x:v>https://search.murata.co.jp/Ceramy/image/img/A01X/G101/ENG/GRM155R61A225ME95-61A.pdf</x:v>
      </x:c>
      <x:c r="D20" s="39" t="n">
        <x:v>46301</x:v>
      </x:c>
      <x:c r="E20" s="13" t="str">
        <x:v>2.2uF、0402、X5R、10V、20%</x:v>
      </x:c>
      <x:c r="F20" s="13" t="str">
        <x:v>旧参考规格，需书面确认当前生命周期及5V偏压后的有效电容</x:v>
      </x:c>
    </x:row>
    <x:row r="21" ht="86" customHeight="1">
      <x:c r="A21" s="12" t="str">
        <x:v>M-100N04</x:v>
      </x:c>
      <x:c r="B21" s="12" t="str">
        <x:v>Murata 100nF 0402</x:v>
      </x:c>
      <x:c r="C21" s="12" t="str">
        <x:v>https://www.murata.com/en-global/api/pdfdownloadapi?cate=luCeramicCapacitorsSMD&amp;partno=GRM155R71C104KA88%23</x:v>
      </x:c>
      <x:c r="D21" s="38" t="n">
        <x:v>46301</x:v>
      </x:c>
      <x:c r="E21" s="12" t="str">
        <x:v>100nF、0402、X7R、16V、10%；D纸带包装</x:v>
      </x:c>
      <x:c r="F21" s="12" t="str">
        <x:v>库存/交期/正式报价/AVL未确认</x:v>
      </x:c>
    </x:row>
    <x:row r="22" ht="86" customHeight="1">
      <x:c r="A22" s="13" t="str">
        <x:v>PAN-FK</x:v>
      </x:c>
      <x:c r="B22" s="13" t="str">
        <x:v>Panasonic EEEFKE101XAP</x:v>
      </x:c>
      <x:c r="C22" s="13" t="str">
        <x:v>https://industrial.panasonic.com/ww/products/pt/aluminum-cap-smd/models/EEEFKE101XAP</x:v>
      </x:c>
      <x:c r="D22" s="39" t="n">
        <x:v>46301</x:v>
      </x:c>
      <x:c r="E22" s="13" t="str">
        <x:v>100uF、25V、6.3x7.7mm、105°C/2000h；阻抗340mΩ上限/100kHz、纹波280mArms/100kHz</x:v>
      </x:c>
      <x:c r="F22" s="13" t="str">
        <x:v>名义尺寸已核；ESR/纹波/寿命和实际推荐焊盘未资格；900pcs最小包装量</x:v>
      </x:c>
    </x:row>
    <x:row r="23" ht="86" customHeight="1">
      <x:c r="A23" s="12" t="str">
        <x:v>XGL</x:v>
      </x:c>
      <x:c r="B23" s="12" t="str">
        <x:v>Coilcraft XGL5030-152</x:v>
      </x:c>
      <x:c r="C23" s="12" t="str">
        <x:v>https://www.coilcraft.com/en-us/products/power/shielded-inductors/molded-inductor/xgl/xgl5030/xgl5030-152/</x:v>
      </x:c>
      <x:c r="D23" s="38" t="n">
        <x:v>46301</x:v>
      </x:c>
      <x:c r="E23" s="12" t="str">
        <x:v>1.5uH、20%、DCR最大7.9mΩ；10/20/30%电感下降Isat分别5.3/8.7/12.2A</x:v>
      </x:c>
      <x:c r="F23" s="12" t="str">
        <x:v>电感偏置模型与TPS63021实际纹波/温升未资格</x:v>
      </x:c>
    </x:row>
    <x:row r="24" ht="86" customHeight="1">
      <x:c r="A24" s="13" t="str">
        <x:v>XGL-LAND</x:v>
      </x:c>
      <x:c r="B24" s="13" t="str">
        <x:v>Coilcraft XGL5030 data/land pattern</x:v>
      </x:c>
      <x:c r="C24" s="13" t="str">
        <x:v>https://www.coilcraft.com/getmedia/e64ac115-95f2-45c7-b798-1b3769b91583/xgl5030.pdf</x:v>
      </x:c>
      <x:c r="D24" s="39" t="n">
        <x:v>46301</x:v>
      </x:c>
      <x:c r="E24" s="13" t="str">
        <x:v>XGL5030几何、焊盘与包装MEC</x:v>
      </x:c>
      <x:c r="F24" s="13" t="str">
        <x:v>比较文档未回写ECAD；没有厂家DFM签核</x:v>
      </x:c>
    </x:row>
    <x:row r="25" ht="86" customHeight="1">
      <x:c r="A25" s="12" t="str">
        <x:v>XAL</x:v>
      </x:c>
      <x:c r="B25" s="12" t="str">
        <x:v>Coilcraft XAL50xx</x:v>
      </x:c>
      <x:c r="C25" s="12" t="str">
        <x:v>https://www.coilcraft.com/getmedia/49bc46c8-4b2c-45b9-9b6c-2eaa235ea698/xal50xx.pdf</x:v>
      </x:c>
      <x:c r="D25" s="38" t="n">
        <x:v>46301</x:v>
      </x:c>
      <x:c r="E25" s="12" t="str">
        <x:v>XAL5030-102 1uH；该厂家表未列XAL5030的1.5uH档</x:v>
      </x:c>
      <x:c r="F25" s="12" t="str">
        <x:v>L1选XGL而非虚构XAL5030-152；饱和/热/瞬态须实测</x:v>
      </x:c>
    </x:row>
    <x:row r="26" ht="86" customHeight="1">
      <x:c r="A26" s="13" t="str">
        <x:v>F466</x:v>
      </x:c>
      <x:c r="B26" s="13" t="str">
        <x:v>Littelfuse 466 fuse</x:v>
      </x:c>
      <x:c r="C26" s="13" t="str">
        <x:v>https://www.littelfuse.com/assetdocs/fuse-466-datasheet?assetguid=dbe9bcd7-6072-4adf-bf5b-d33e52a6b90f</x:v>
      </x:c>
      <x:c r="D26" s="39" t="n">
        <x:v>46301</x:v>
      </x:c>
      <x:c r="E26" s="13" t="str">
        <x:v>1206快断；1.5A、63V；50A分断条件；01.5电流码、NRHF卷带/无卤订货规则</x:v>
      </x:c>
      <x:c r="F26" s="13" t="str">
        <x:v>故障保护配合、浪涌寿命及电池短路分断裕量未确认</x:v>
      </x:c>
    </x:row>
    <x:row r="27" ht="86" customHeight="1">
      <x:c r="A27" s="12" t="str">
        <x:v>JST-PH</x:v>
      </x:c>
      <x:c r="B27" s="12" t="str">
        <x:v>JST PH housings/contacts/headers</x:v>
      </x:c>
      <x:c r="C27" s="12" t="str">
        <x:v>https://www.jst-mfg.com/product/pdf/eng/ePH.pdf</x:v>
      </x:c>
      <x:c r="D27" s="38" t="n">
        <x:v>46301</x:v>
      </x:c>
      <x:c r="E27" s="12" t="str">
        <x:v>PHR-2/3/4/10配对PH针座；SPH-002T-P0.5S适用AWG30..24；2A额定条件为AWG24；摩擦保持</x:v>
      </x:c>
      <x:c r="F27" s="12" t="str">
        <x:v>不是正锁扣；压接工艺/镀层/插拔/防错插须确认</x:v>
      </x:c>
    </x:row>
    <x:row r="28" ht="86" customHeight="1">
      <x:c r="A28" s="13" t="str">
        <x:v>SW</x:v>
      </x:c>
      <x:c r="B28" s="13" t="str">
        <x:v>E-Switch TL3342</x:v>
      </x:c>
      <x:c r="C28" s="13" t="str">
        <x:v>https://www.e-switch.com/zh-CN/product/tl3342-series-low-profile-smt-tactile-switch/</x:v>
      </x:c>
      <x:c r="D28" s="39" t="n">
        <x:v>46301</x:v>
      </x:c>
      <x:c r="E28" s="13" t="str">
        <x:v>TL3342F160QG、160gf、SPST-NO、5.2x5.2x1.54mm</x:v>
      </x:c>
      <x:c r="F28" s="13" t="str">
        <x:v>PCB焊盘及外壳按键行程待闭合</x:v>
      </x:c>
    </x:row>
    <x:row r="29" ht="86" customHeight="1">
      <x:c r="A29" s="12" t="str">
        <x:v>LED</x:v>
      </x:c>
      <x:c r="B29" s="12" t="str">
        <x:v>Kingbright APT1608SGC</x:v>
      </x:c>
      <x:c r="C29" s="12" t="str">
        <x:v>https://www.kingbrightusa.com/images/catalog/spec/apt1608sgc.pdf</x:v>
      </x:c>
      <x:c r="D29" s="38" t="n">
        <x:v>46301</x:v>
      </x:c>
      <x:c r="E29" s="12" t="str">
        <x:v>0603绿色LED；极性与电流按厂家图</x:v>
      </x:c>
      <x:c r="F29" s="12" t="str">
        <x:v>装配极性/亮度/导光窗口需实机确认</x:v>
      </x:c>
    </x:row>
    <x:row r="30" ht="86" customHeight="1">
      <x:c r="A30" s="13" t="str">
        <x:v>RTC-XTAL</x:v>
      </x:c>
      <x:c r="B30" s="13" t="str">
        <x:v>Abracon ABS07</x:v>
      </x:c>
      <x:c r="C30" s="13" t="str">
        <x:v>https://abracon.com/Resonators/ABS07.pdf</x:v>
      </x:c>
      <x:c r="D30" s="39" t="n">
        <x:v>46301</x:v>
      </x:c>
      <x:c r="E30" s="13" t="str">
        <x:v>ABS07-32.768KHZ-7-T按订货规则；7pF、20ppm、-40..85°C、3.2x1.5x0.9mm、ESR最大70kΩ、驱动最大0.5uW</x:v>
      </x:c>
      <x:c r="F30" s="13" t="str">
        <x:v>与PCF85063振荡器负载、起振、驱动功率及焊盘待资格</x:v>
      </x:c>
    </x:row>
    <x:row r="31" ht="86" customHeight="1">
      <x:c r="A31" s="12" t="str">
        <x:v>Q3</x:v>
      </x:c>
      <x:c r="B31" s="12" t="str">
        <x:v>Nexperia 2N7002</x:v>
      </x:c>
      <x:c r="C31" s="12" t="str">
        <x:v>https://assets.nexperia.com/documents/data-sheet/2N7002.pdf</x:v>
      </x:c>
      <x:c r="D31" s="38" t="n">
        <x:v>46301</x:v>
      </x:c>
      <x:c r="E31" s="12" t="str">
        <x:v>Rev.7/2011厂家资料确认SOT23与G1/S2/D3；候选订货号2N7002,215</x:v>
      </x:c>
      <x:c r="F31" s="12" t="str">
        <x:v>PDF未给包装后缀；215订单代码、3.3V门极时漏电/导通及当前生命周期须供应商承认</x:v>
      </x:c>
    </x:row>
    <x:row r="32" ht="86" customHeight="1">
      <x:c r="A32" s="13" t="str">
        <x:v>ST-R100</x:v>
      </x:c>
      <x:c r="B32" s="13" t="str">
        <x:v>ST25R100 datasheet</x:v>
      </x:c>
      <x:c r="C32" s="13" t="str">
        <x:v>https://www.st.com/resource/en/datasheet/st25r100.pdf</x:v>
      </x:c>
      <x:c r="D32" s="39" t="n">
        <x:v>46301</x:v>
      </x:c>
      <x:c r="E32" s="13" t="str">
        <x:v>ST25R100-CMET及VDD_IO去耦推荐GRM155R61C105KA12D/04023C103KAT2A</x:v>
      </x:c>
      <x:c r="F32" s="13" t="str">
        <x:v>芯片协议支持不等于AES认证/RFAL/读区已完成</x:v>
      </x:c>
    </x:row>
    <x:row r="33" ht="86" customHeight="1">
      <x:c r="A33" s="12" t="str">
        <x:v>ST-REF</x:v>
      </x:c>
      <x:c r="B33" s="12" t="str">
        <x:v>ST X-NUCLEO-NFC09A1 design files</x:v>
      </x:c>
      <x:c r="C33" s="12" t="str">
        <x:v>https://www.st.com/en/ecosystems/x-nucleo-nfc09a1.html</x:v>
      </x:c>
      <x:c r="D33" s="38" t="n">
        <x:v>46301</x:v>
      </x:c>
      <x:c r="E33" s="12" t="str">
        <x:v>本地已保存厂家BOM中NDK晶体、Murata替代晶体和部分去耦料号</x:v>
      </x:c>
      <x:c r="F33" s="12" t="str">
        <x:v>历史参考BOM使用ST25R200，匹配值不同；当前49采购位号以冻结Reader_BOM为准</x:v>
      </x:c>
    </x:row>
    <x:row r="34" ht="86" customHeight="1">
      <x:c r="A34" s="13" t="str">
        <x:v>RF-L</x:v>
      </x:c>
      <x:c r="B34" s="13" t="str">
        <x:v>Coilcraft 0603LS</x:v>
      </x:c>
      <x:c r="C34" s="13" t="str">
        <x:v>https://www.coilcraft.com/en-us/products/rf/ceramic-core-chip-inductors/0603-(1608)/0603ls/</x:v>
      </x:c>
      <x:c r="D34" s="39" t="n">
        <x:v>46301</x:v>
      </x:c>
      <x:c r="E34" s="13" t="str">
        <x:v>0603LS-271XGRC、270nH；厂家系列/包装选择</x:v>
      </x:c>
      <x:c r="F34" s="13" t="str">
        <x:v>工作RF电流、SRF、线圈阻抗及匹配未资格</x:v>
      </x:c>
    </x:row>
    <x:row r="35" ht="86" customHeight="1">
      <x:c r="A35" s="12" t="str">
        <x:v>RF-XTAL</x:v>
      </x:c>
      <x:c r="B35" s="12" t="str">
        <x:v>Murata NFC crystal list</x:v>
      </x:c>
      <x:c r="C35" s="12" t="str">
        <x:v>https://www.murata.com/-/media/webrenewal/products/timingdevice/crystalu/apps/bluetooth/fornfc.ashx?cvid=20210415010000000000&amp;la=en</x:v>
      </x:c>
      <x:c r="D35" s="38" t="n">
        <x:v>46301</x:v>
      </x:c>
      <x:c r="E35" s="12" t="str">
        <x:v>XRCGB27M120F3M00R0、27.12MHz、2.0x1.6x0.7mm；历史ST参考BOM列为第二来源</x:v>
      </x:c>
      <x:c r="F35" s="12" t="str">
        <x:v>选型替代NDK目录配置；ST25R100负载/起振与引脚焊盘需重新确认</x:v>
      </x:c>
    </x:row>
    <x:row r="36" ht="86" customHeight="1">
      <x:c r="A36" s="13" t="str">
        <x:v>ADAPT</x:v>
      </x:c>
      <x:c r="B36" s="13" t="str">
        <x:v>Phihong US 5W adapter</x:v>
      </x:c>
      <x:c r="C36" s="13" t="str">
        <x:v>https://www.phihong.com/products/adapters/psaa05a-050ql6w-r/</x:v>
      </x:c>
      <x:c r="D36" s="39" t="n">
        <x:v>46301</x:v>
      </x:c>
      <x:c r="E36" s="13" t="str">
        <x:v>PSAA05A-050QL6W-R、美国固定插脚、白色、USB-A、5V/1A</x:v>
      </x:c>
      <x:c r="F36" s="13" t="str">
        <x:v>适配器证书原件及批次/供货须核；5W整机峰值裕量未证明</x:v>
      </x:c>
    </x:row>
    <x:row r="37" ht="86" customHeight="1">
      <x:c r="A37" s="12" t="str">
        <x:v>ADAPT-DS</x:v>
      </x:c>
      <x:c r="B37" s="12" t="str">
        <x:v>Phihong PSAA05A datasheet</x:v>
      </x:c>
      <x:c r="C37" s="12" t="str">
        <x:v>https://www.phihong.com/wp-content/uploads/PSAA05A-050QL6.pdf</x:v>
      </x:c>
      <x:c r="D37" s="38" t="n">
        <x:v>46301</x:v>
      </x:c>
      <x:c r="E37" s="12" t="str">
        <x:v>厂商规格与认证声明；变体后缀须由厂家确认</x:v>
      </x:c>
      <x:c r="F37" s="12" t="str">
        <x:v>证书覆盖具体订货后缀/实际标签需逐项查验；不等于整机认证</x:v>
      </x:c>
    </x:row>
    <x:row r="38" ht="86" customHeight="1">
      <x:c r="A38" s="13" t="str">
        <x:v>CABLE</x:v>
      </x:c>
      <x:c r="B38" s="13" t="str">
        <x:v>Same Sky CBL-UA-UC-10WT</x:v>
      </x:c>
      <x:c r="C38" s="13" t="str">
        <x:v>https://www2.sameskydevices.com/product/interconnect/cable-assemblies/usb-cables/cbl-ua-uc-10wt</x:v>
      </x:c>
      <x:c r="D38" s="39" t="n">
        <x:v>46301</x:v>
      </x:c>
      <x:c r="E38" s="13" t="str">
        <x:v>USB-A至USB-C、1m、USB2.0、白色TPE、5V/2.4A、目录28AWG、-20..80°C</x:v>
      </x:c>
      <x:c r="F38" s="13" t="str">
        <x:v>温度覆盖0..45°C基线；电流额定不证明低压降；回路电阻/带载电压及1000pcs报价需确认</x:v>
      </x:c>
    </x:row>
    <x:row r="39" ht="86" customHeight="1">
      <x:c r="A39" s="12" t="str">
        <x:v>CABLE-REJECT</x:v>
      </x:c>
      <x:c r="B39" s="12" t="str">
        <x:v>Rejected StarTech USB2AC1M</x:v>
      </x:c>
      <x:c r="C39" s="12" t="str">
        <x:v>https://media.startech.com/cms/pdfs/usb2ac1m_datasheet.pdf</x:v>
      </x:c>
      <x:c r="D39" s="38" t="n">
        <x:v>46301</x:v>
      </x:c>
      <x:c r="E39" s="12" t="str">
        <x:v>USB-A至USB-C、1m、20/28AWG；运行范围0..35°C</x:v>
      </x:c>
      <x:c r="F39" s="12" t="str">
        <x:v>不作为45°C整机方案默认出货料；只作历史选型比较</x:v>
      </x:c>
    </x:row>
    <x:row r="40" ht="86" customHeight="1">
      <x:c r="A40" s="13" t="str">
        <x:v>HOLDER</x:v>
      </x:c>
      <x:c r="B40" s="13" t="str">
        <x:v>MPD BH3DL</x:v>
      </x:c>
      <x:c r="C40" s="13" t="str">
        <x:v>https://batteryholders.com/part.php?original=d&amp;override=d&amp;pn=BH3DL</x:v>
      </x:c>
      <x:c r="D40" s="39" t="n">
        <x:v>46301</x:v>
      </x:c>
      <x:c r="E40" s="13" t="str">
        <x:v>BH3DL三节D型电池仓、焊片端子</x:v>
      </x:c>
      <x:c r="F40" s="13" t="str">
        <x:v>不是BH13DL直线型；尺寸、接触电阻、壳体配合须以承认图确认</x:v>
      </x:c>
    </x:row>
    <x:row r="41" ht="86" customHeight="1">
      <x:c r="A41" s="12" t="str">
        <x:v>BAT</x:v>
      </x:c>
      <x:c r="B41" s="12" t="str">
        <x:v>Energizer E95</x:v>
      </x:c>
      <x:c r="C41" s="12" t="str">
        <x:v>https://data.energizer.com/pdfs/e95.pdf</x:v>
      </x:c>
      <x:c r="D41" s="38" t="n">
        <x:v>46301</x:v>
      </x:c>
      <x:c r="E41" s="12" t="str">
        <x:v>E95、D型、碱性、1.5V；三节串联</x:v>
      </x:c>
      <x:c r="F41" s="12" t="str">
        <x:v>本版电池不随箱；仅资格样品/用户建议，不能充电或混用</x:v>
      </x:c>
    </x:row>
    <x:row r="42" ht="86" customHeight="1">
      <x:c r="A42" s="13" t="str">
        <x:v>SPK</x:v>
      </x:c>
      <x:c r="B42" s="13" t="str">
        <x:v>Same Sky CDS-25148-L100</x:v>
      </x:c>
      <x:c r="C42" s="13" t="str">
        <x:v>https://jp.sameskydevices.com/product/resource/cds-25148-l100.pdf</x:v>
      </x:c>
      <x:c r="D42" s="39" t="n">
        <x:v>46301</x:v>
      </x:c>
      <x:c r="E42" s="13" t="str">
        <x:v>8Ω、1.5W、25x14x4.5mm、100mm线</x:v>
      </x:c>
      <x:c r="F42" s="13" t="str">
        <x:v>MAX98357A可超过扬声器能力；音量限幅/热/声腔须资格</x:v>
      </x:c>
    </x:row>
    <x:row r="43" ht="86" customHeight="1">
      <x:c r="A43" s="12" t="str">
        <x:v>OLED</x:v>
      </x:c>
      <x:c r="B43" s="12" t="str">
        <x:v>Waveshare 0.91 OLED</x:v>
      </x:c>
      <x:c r="C43" s="12" t="str">
        <x:v>https://www.waveshare.com/product/ai/0.91inch-oled-module.htm</x:v>
      </x:c>
      <x:c r="D43" s="38" t="n">
        <x:v>46301</x:v>
      </x:c>
      <x:c r="E43" s="12" t="str">
        <x:v>SKU14657、128x32白色、SSD1306、I2C、36x12.5mm；3.3V供电选型</x:v>
      </x:c>
      <x:c r="F43" s="12" t="str">
        <x:v>模块硬件版本/拉高电阻/地址/供电电流需冻结</x:v>
      </x:c>
    </x:row>
    <x:row r="44" ht="86" customHeight="1">
      <x:c r="A44" s="13" t="str">
        <x:v>OLED-MAN</x:v>
      </x:c>
      <x:c r="B44" s="13" t="str">
        <x:v>Waveshare 0.91 manual</x:v>
      </x:c>
      <x:c r="C44" s="13" t="str">
        <x:v>https://files.waveshare.com/upload/1/10/0.91inch_OLED_Module_User_Manual_EN.pdf</x:v>
      </x:c>
      <x:c r="D44" s="39" t="n">
        <x:v>46301</x:v>
      </x:c>
      <x:c r="E44" s="13" t="str">
        <x:v>四个标签VCC/GND/SDA/SCL；无外置RESET针；手册给出3V3/5V连接</x:v>
      </x:c>
      <x:c r="F44" s="13" t="str">
        <x:v>以标签接线，不能按本主板J13顺序直连；本包未确认模块物理针序与地址</x:v>
      </x:c>
    </x:row>
    <x:row r="45" ht="86" customHeight="1">
      <x:c r="A45" s="12" t="str">
        <x:v>MOTOR</x:v>
      </x:c>
      <x:c r="B45" s="12" t="str">
        <x:v>NFP-GM12-N20R manufacturer table</x:v>
      </x:c>
      <x:c r="C45" s="12" t="str">
        <x:v>https://nfpmotor.com/12mm-3v-6v-12v-flat-spur-gear-motor-with-rear-shaft-model-nfp-gm12-n20r</x:v>
      </x:c>
      <x:c r="D45" s="38" t="n">
        <x:v>46301</x:v>
      </x:c>
      <x:c r="E45" s="12" t="str">
        <x:v>6V/A12/100:1与6V/A12/210:1；6V堵转0.2A；A06绕组堵转0.6A不能混用</x:v>
      </x:c>
      <x:c r="F45" s="12" t="str">
        <x:v>公开网页检索可读，直接读取失败；完整配置料号/3..5.25V扭矩和公差需厂家承认</x:v>
      </x:c>
    </x:row>
    <x:row r="46" ht="86" customHeight="1">
      <x:c r="A46" s="13" t="str">
        <x:v>HALL</x:v>
      </x:c>
      <x:c r="B46" s="13" t="str">
        <x:v>TI DRV5033AJQDBZR</x:v>
      </x:c>
      <x:c r="C46" s="13" t="str">
        <x:v>https://www.ti.com/product/DRV5033/part-details/DRV5033AJQDBZR</x:v>
      </x:c>
      <x:c r="D46" s="39" t="n">
        <x:v>46301</x:v>
      </x:c>
      <x:c r="E46" s="13" t="str">
        <x:v>完整ACTIVE订货号；3pin SOT23；2.5..38V；3.3V开漏接口</x:v>
      </x:c>
      <x:c r="F46" s="13" t="str">
        <x:v>官网该时点显示缺货；分销渠道/交期未确认；磁场/脉冲效果未资格</x:v>
      </x:c>
    </x:row>
    <x:row r="47" ht="86" customHeight="1">
      <x:c r="A47" s="12" t="str">
        <x:v>REED</x:v>
      </x:c>
      <x:c r="B47" s="12" t="str">
        <x:v>Littelfuse MDSM-10 reed</x:v>
      </x:c>
      <x:c r="C47" s="12" t="str">
        <x:v>https://www.littelfuse.com/assetdocs/littelfuse_reed_switches_mdsm_10_datasheet.pdf?assetguid=81930043-6d99-4270-8651-5f4595175a1d</x:v>
      </x:c>
      <x:c r="D47" s="38" t="n">
        <x:v>46301</x:v>
      </x:c>
      <x:c r="E47" s="12" t="str">
        <x:v>MDSM-10R-15-20、SPST-NO、15..20AT、3000/reel；无电源干接点</x:v>
      </x:c>
      <x:c r="F47" s="12" t="str">
        <x:v>原件为NO；磁铁使接点闭合，机械/软件功能极性须逐组件确认</x:v>
      </x:c>
    </x:row>
    <x:row r="48" ht="86" customHeight="1">
      <x:c r="A48" s="13" t="str">
        <x:v>MAG</x:v>
      </x:c>
      <x:c r="B48" s="13" t="str">
        <x:v>K&amp;J D32 magnet</x:v>
      </x:c>
      <x:c r="C48" s="13" t="str">
        <x:v>https://www.kjmagnetics.com/d32-neodymium-disc-magnet</x:v>
      </x:c>
      <x:c r="D48" s="39" t="n">
        <x:v>46301</x:v>
      </x:c>
      <x:c r="E48" s="13" t="str">
        <x:v>D32、N42、轴向磁化、直径4.76mm厚3.17mm、80°C上限</x:v>
      </x:c>
      <x:c r="F48" s="13" t="str">
        <x:v>5个/整机为当前机械方案假设；磁场距离/牢固封装尚未资格</x:v>
      </x:c>
    </x:row>
    <x:row r="49" ht="86" customHeight="1">
      <x:c r="A49" s="12" t="str">
        <x:v>INLAY</x:v>
      </x:c>
      <x:c r="B49" s="12" t="str">
        <x:v>Identiv NTAG22x inlays</x:v>
      </x:c>
      <x:c r="C49" s="12" t="str">
        <x:v>https://files.identiv.com/products/rfid-nfc-inlays/ntag-22x-portfolio/Identiv_NTAG22x-DNA-Portfolio-DataSheet.pdf</x:v>
      </x:c>
      <x:c r="D49" s="38" t="n">
        <x:v>46301</x:v>
      </x:c>
      <x:c r="E49" s="12" t="str">
        <x:v>LA1PADNX9025、NTAG224 DNA、25mm直径、50pF、208byte用户区、铝/PET</x:v>
      </x:c>
      <x:c r="F49" s="12" t="str">
        <x:v>资料修订2022-07-15；当前生命周期/芯片版本/封装转换/钥匙注入供货需确认</x:v>
      </x:c>
    </x:row>
    <x:row r="50" ht="86" customHeight="1">
      <x:c r="A50" s="13" t="str">
        <x:v>TAG-IC</x:v>
      </x:c>
      <x:c r="B50" s="13" t="str">
        <x:v>NXP NTAG224 DNA</x:v>
      </x:c>
      <x:c r="C50" s="13" t="str">
        <x:v>https://www.nxp.com/docs/en/data-sheet/NT2H2421G0.pdf</x:v>
      </x:c>
      <x:c r="D50" s="39" t="n">
        <x:v>46301</x:v>
      </x:c>
      <x:c r="E50" s="13" t="str">
        <x:v>NTAG224 DNA功能/认证命令；NT2H2421G0DUDZ为裸芯片，不作整机标签采购行</x:v>
      </x:c>
      <x:c r="F50" s="13" t="str">
        <x:v>不能把裸晶片当成完整标签；UID识别不构成认证；钥匙流程未实现</x:v>
      </x:c>
    </x:row>
    <x:row r="51" ht="86" customHeight="1">
      <x:c r="A51" s="12" t="str">
        <x:v>ABS</x:v>
      </x:c>
      <x:c r="B51" s="12" t="str">
        <x:v>CHIMEI POLYLAC ABS</x:v>
      </x:c>
      <x:c r="C51" s="12" t="str">
        <x:v>https://www.chimeicorp.com/en-US?feature=T10101&amp;material=T10100&amp;page=products&amp;series=T10000</x:v>
      </x:c>
      <x:c r="D51" s="38" t="n">
        <x:v>46301</x:v>
      </x:c>
      <x:c r="E51" s="12" t="str">
        <x:v>PA-757为家电/电子壳体通用ABS选型</x:v>
      </x:c>
      <x:c r="F51" s="12" t="str">
        <x:v>颜色、阻燃要求、认证厚度和成型工艺需按最终整机评估；不用于接触食品</x:v>
      </x:c>
    </x:row>
    <x:row r="52" ht="86" customHeight="1">
      <x:c r="A52" s="13" t="str">
        <x:v>PP</x:v>
      </x:c>
      <x:c r="B52" s="13" t="str">
        <x:v>LyondellBasell Moplen HP500N</x:v>
      </x:c>
      <x:c r="C52" s="13" t="str">
        <x:v>https://www.lyondellbasell.com/en/polymers/p/Moplen-HP500N/e8c2d3bb-d271-459f-a439-629a5d85a7da</x:v>
      </x:c>
      <x:c r="D52" s="39" t="n">
        <x:v>46301</x:v>
      </x:c>
      <x:c r="E52" s="13" t="str">
        <x:v>注塑PP、MFR12；厂家声明适合食品接触</x:v>
      </x:c>
      <x:c r="F52" s="13" t="str">
        <x:v>适用地区声明/色母/成品迁移及使用条件须审核，不能仅凭树脂名放行美国食品接触成品</x:v>
      </x:c>
    </x:row>
    <x:row r="53" ht="86" customHeight="1">
      <x:c r="A53" s="12" t="str">
        <x:v>POM</x:v>
      </x:c>
      <x:c r="B53" s="12" t="str">
        <x:v>Celanese Hostaform product manual</x:v>
      </x:c>
      <x:c r="C53" s="12" t="str">
        <x:v>https://www.celanese.com/-/media/Engineered%20Materials/Files/Product%20Sell%20Sheets/POM-062_HostaformProductManual_EU_EN_0614.pdf</x:v>
      </x:c>
      <x:c r="D53" s="38" t="n">
        <x:v>46301</x:v>
      </x:c>
      <x:c r="E53" s="12" t="str">
        <x:v>C9021基础POM，选用于非食品接触传动件</x:v>
      </x:c>
      <x:c r="F53" s="12" t="str">
        <x:v>旧厂家资料；当前承认书、磨耗/寿命/供应需确认</x:v>
      </x:c>
    </x:row>
    <x:row r="54" ht="86" customHeight="1">
      <x:c r="A54" s="13" t="str">
        <x:v>LSR</x:v>
      </x:c>
      <x:c r="B54" s="13" t="str">
        <x:v>Wacker ELASTOSIL material guide</x:v>
      </x:c>
      <x:c r="C54" s="13" t="str">
        <x:v>https://www.wacker.com/h/medias/6858-EN.pdf</x:v>
      </x:c>
      <x:c r="D54" s="39" t="n">
        <x:v>46301</x:v>
      </x:c>
      <x:c r="E54" s="13" t="str">
        <x:v>LR3003/50、铂金硫化A/B=1:1、约50ShoreA；密封件候选</x:v>
      </x:c>
      <x:c r="F54" s="13" t="str">
        <x:v>后硫化/色料/成品食品接触声明及迁移条件未确认</x:v>
      </x:c>
    </x:row>
    <x:row r="55" ht="86" customHeight="1">
      <x:c r="A55" s="12" t="str">
        <x:v>TARGET</x:v>
      </x:c>
      <x:c r="B55" s="12" t="str">
        <x:v>PETLIBRO PLAF301 public baseline</x:v>
      </x:c>
      <x:c r="C55" s="12" t="str">
        <x:v>https://petlibro.com/products/one-rfid-smart-feeder-for-pet</x:v>
      </x:c>
      <x:c r="D55" s="38" t="n">
        <x:v>46301</x:v>
      </x:c>
      <x:c r="E55" s="12" t="str">
        <x:v>3L、2..15mm干粮、最多10餐、双频、三节D且不随箱；箱内有两个food bowl shields</x:v>
      </x:c>
      <x:c r="F55" s="12" t="str">
        <x:v>仅公开功能基线；没有B0FP2LV1KJ目标实机/内部结构测量</x:v>
      </x:c>
    </x:row>
    <x:row r="56" ht="86" customHeight="1">
      <x:c r="A56" s="13" t="str">
        <x:v>MAIN-U1</x:v>
      </x:c>
      <x:c r="B56" s="13" t="str">
        <x:v>TPS259470ARPWR</x:v>
      </x:c>
      <x:c r="C56" s="13" t="str">
        <x:v>https://www.ti.com/lit/ds/symlink/tps25947.pdf</x:v>
      </x:c>
      <x:c r="D56" s="39" t="n">
        <x:v>46301</x:v>
      </x:c>
      <x:c r="E56" s="13" t="str">
        <x:v>保留冻结主板的选型；厂家数据来源见冻结工程</x:v>
      </x:c>
      <x:c r="F56" s="13" t="str">
        <x:v>本轮继承先前厂家资料核查；无新的电气/封装放行证据</x:v>
      </x:c>
    </x:row>
    <x:row r="57" ht="86" customHeight="1">
      <x:c r="A57" s="12" t="str">
        <x:v>MAIN-U2</x:v>
      </x:c>
      <x:c r="B57" s="12" t="str">
        <x:v>TPS2116DRLR</x:v>
      </x:c>
      <x:c r="C57" s="12" t="str">
        <x:v>https://www.ti.com/lit/ds/symlink/tps2116.pdf</x:v>
      </x:c>
      <x:c r="D57" s="38" t="n">
        <x:v>46301</x:v>
      </x:c>
      <x:c r="E57" s="12" t="str">
        <x:v>保留冻结主板的选型；厂家数据来源见冻结工程</x:v>
      </x:c>
      <x:c r="F57" s="12" t="str">
        <x:v>本轮继承先前厂家资料核查；无新的电气/封装放行证据</x:v>
      </x:c>
    </x:row>
    <x:row r="58" ht="86" customHeight="1">
      <x:c r="A58" s="13" t="str">
        <x:v>MAIN-Q1</x:v>
      </x:c>
      <x:c r="B58" s="13" t="str">
        <x:v>AO3401A</x:v>
      </x:c>
      <x:c r="C58" s="13" t="str">
        <x:v>https://www.aosmd.com/sites/default/files/res/datasheets/AO3401A.pdf</x:v>
      </x:c>
      <x:c r="D58" s="39" t="n">
        <x:v>46301</x:v>
      </x:c>
      <x:c r="E58" s="13" t="str">
        <x:v>保留冻结主板的选型；厂家数据来源见冻结工程</x:v>
      </x:c>
      <x:c r="F58" s="13" t="str">
        <x:v>本轮继承先前厂家资料核查；无新的电气/封装放行证据</x:v>
      </x:c>
    </x:row>
    <x:row r="59" ht="86" customHeight="1">
      <x:c r="A59" s="12" t="str">
        <x:v>MAIN-U3</x:v>
      </x:c>
      <x:c r="B59" s="12" t="str">
        <x:v>TPS63021DSJR</x:v>
      </x:c>
      <x:c r="C59" s="12" t="str">
        <x:v>https://www.ti.com/lit/ds/symlink/tps63021.pdf</x:v>
      </x:c>
      <x:c r="D59" s="38" t="n">
        <x:v>46301</x:v>
      </x:c>
      <x:c r="E59" s="12" t="str">
        <x:v>保留冻结主板的选型；厂家数据来源见冻结工程</x:v>
      </x:c>
      <x:c r="F59" s="12" t="str">
        <x:v>本轮继承先前厂家资料核查；无新的电气/封装放行证据</x:v>
      </x:c>
    </x:row>
    <x:row r="60" ht="86" customHeight="1">
      <x:c r="A60" s="13" t="str">
        <x:v>MAIN-U4</x:v>
      </x:c>
      <x:c r="B60" s="13" t="str">
        <x:v>TPS610333DRLR</x:v>
      </x:c>
      <x:c r="C60" s="13" t="str">
        <x:v>https://www.ti.com/lit/ds/symlink/tps61033.pdf</x:v>
      </x:c>
      <x:c r="D60" s="39" t="n">
        <x:v>46301</x:v>
      </x:c>
      <x:c r="E60" s="13" t="str">
        <x:v>保留冻结主板的选型；厂家数据来源见冻结工程</x:v>
      </x:c>
      <x:c r="F60" s="13" t="str">
        <x:v>本轮继承先前厂家资料核查；无新的电气/封装放行证据</x:v>
      </x:c>
    </x:row>
    <x:row r="61" ht="86" customHeight="1">
      <x:c r="A61" s="12" t="str">
        <x:v>MAIN-U5</x:v>
      </x:c>
      <x:c r="B61" s="12" t="str">
        <x:v>ESP32-C5-WROOM-1-N8R2</x:v>
      </x:c>
      <x:c r="C61" s="12" t="str">
        <x:v>https://www.espressif.com/sites/default/files/documentation/esp32-c5-wroom-1_wroom-1u_datasheet_en.pdf</x:v>
      </x:c>
      <x:c r="D61" s="38" t="n">
        <x:v>46301</x:v>
      </x:c>
      <x:c r="E61" s="12" t="str">
        <x:v>保留冻结主板的选型；厂家数据来源见冻结工程</x:v>
      </x:c>
      <x:c r="F61" s="12" t="str">
        <x:v>本轮继承先前厂家资料核查；无新的电气/封装放行证据</x:v>
      </x:c>
    </x:row>
    <x:row r="62" ht="86" customHeight="1">
      <x:c r="A62" s="13" t="str">
        <x:v>MAIN-J1</x:v>
      </x:c>
      <x:c r="B62" s="13" t="str">
        <x:v>USB4105-GF-A-060</x:v>
      </x:c>
      <x:c r="C62" s="13" t="str">
        <x:v>https://gct.co/connector/usb4105</x:v>
      </x:c>
      <x:c r="D62" s="39" t="n">
        <x:v>46301</x:v>
      </x:c>
      <x:c r="E62" s="13" t="str">
        <x:v>保留冻结主板的选型；厂家数据来源见冻结工程</x:v>
      </x:c>
      <x:c r="F62" s="13" t="str">
        <x:v>本轮继承先前厂家资料核查；无新的电气/封装放行证据</x:v>
      </x:c>
    </x:row>
    <x:row r="63" ht="86" customHeight="1">
      <x:c r="A63" s="12" t="str">
        <x:v>MAIN-U6</x:v>
      </x:c>
      <x:c r="B63" s="12" t="str">
        <x:v>USBLC6-2SC6</x:v>
      </x:c>
      <x:c r="C63" s="12" t="str">
        <x:v>https://www.st.com/resource/en/datasheet/usblc6-2.pdf</x:v>
      </x:c>
      <x:c r="D63" s="38" t="n">
        <x:v>46301</x:v>
      </x:c>
      <x:c r="E63" s="12" t="str">
        <x:v>保留冻结主板的选型；厂家数据来源见冻结工程</x:v>
      </x:c>
      <x:c r="F63" s="12" t="str">
        <x:v>本轮继承先前厂家资料核查；无新的电气/封装放行证据</x:v>
      </x:c>
    </x:row>
    <x:row r="64" ht="86" customHeight="1">
      <x:c r="A64" s="13" t="str">
        <x:v>MAIN-U7</x:v>
      </x:c>
      <x:c r="B64" s="13" t="str">
        <x:v>DRV8833PWPR</x:v>
      </x:c>
      <x:c r="C64" s="13" t="str">
        <x:v>https://www.ti.com/lit/ds/symlink/drv8833.pdf</x:v>
      </x:c>
      <x:c r="D64" s="39" t="n">
        <x:v>46301</x:v>
      </x:c>
      <x:c r="E64" s="13" t="str">
        <x:v>保留冻结主板的选型；厂家数据来源见冻结工程</x:v>
      </x:c>
      <x:c r="F64" s="13" t="str">
        <x:v>本轮继承先前厂家资料核查；无新的电气/封装放行证据</x:v>
      </x:c>
    </x:row>
    <x:row r="65" ht="86" customHeight="1">
      <x:c r="A65" s="12" t="str">
        <x:v>MAIN-U8</x:v>
      </x:c>
      <x:c r="B65" s="12" t="str">
        <x:v>SN74HCS08PWR</x:v>
      </x:c>
      <x:c r="C65" s="12" t="str">
        <x:v>https://www.ti.com/lit/ds/symlink/sn74hcs08.pdf</x:v>
      </x:c>
      <x:c r="D65" s="38" t="n">
        <x:v>46301</x:v>
      </x:c>
      <x:c r="E65" s="12" t="str">
        <x:v>保留冻结主板的选型；厂家数据来源见冻结工程</x:v>
      </x:c>
      <x:c r="F65" s="12" t="str">
        <x:v>本轮继承先前厂家资料核查；无新的电气/封装放行证据</x:v>
      </x:c>
    </x:row>
    <x:row r="66" ht="86" customHeight="1">
      <x:c r="A66" s="13" t="str">
        <x:v>MAIN-U10</x:v>
      </x:c>
      <x:c r="B66" s="13" t="str">
        <x:v>SN74LVC1G74DCTR</x:v>
      </x:c>
      <x:c r="C66" s="13" t="str">
        <x:v>https://www.ti.com/lit/ds/symlink/sn74lvc1g74.pdf</x:v>
      </x:c>
      <x:c r="D66" s="39" t="n">
        <x:v>46301</x:v>
      </x:c>
      <x:c r="E66" s="13" t="str">
        <x:v>保留冻结主板的选型；厂家数据来源见冻结工程</x:v>
      </x:c>
      <x:c r="F66" s="13" t="str">
        <x:v>本轮继承先前厂家资料核查；无新的电气/封装放行证据</x:v>
      </x:c>
    </x:row>
    <x:row r="67" ht="86" customHeight="1">
      <x:c r="A67" s="12" t="str">
        <x:v>MAIN-U11</x:v>
      </x:c>
      <x:c r="B67" s="12" t="str">
        <x:v>TPS3431SDRBR</x:v>
      </x:c>
      <x:c r="C67" s="12" t="str">
        <x:v>https://www.ti.com/lit/ds/symlink/tps3431.pdf</x:v>
      </x:c>
      <x:c r="D67" s="38" t="n">
        <x:v>46301</x:v>
      </x:c>
      <x:c r="E67" s="12" t="str">
        <x:v>保留冻结主板的选型；厂家数据来源见冻结工程</x:v>
      </x:c>
      <x:c r="F67" s="12" t="str">
        <x:v>本轮继承先前厂家资料核查；无新的电气/封装放行证据</x:v>
      </x:c>
    </x:row>
    <x:row r="68" ht="86" customHeight="1">
      <x:c r="A68" s="13" t="str">
        <x:v>MAIN-U12</x:v>
      </x:c>
      <x:c r="B68" s="13" t="str">
        <x:v>TLV803EA30DBZR</x:v>
      </x:c>
      <x:c r="C68" s="13" t="str">
        <x:v>https://www.ti.com/lit/ds/symlink/tlv803e.pdf</x:v>
      </x:c>
      <x:c r="D68" s="39" t="n">
        <x:v>46301</x:v>
      </x:c>
      <x:c r="E68" s="13" t="str">
        <x:v>保留冻结主板的选型；厂家数据来源见冻结工程</x:v>
      </x:c>
      <x:c r="F68" s="13" t="str">
        <x:v>本轮继承先前厂家资料核查；无新的电气/封装放行证据</x:v>
      </x:c>
    </x:row>
    <x:row r="69" ht="86" customHeight="1">
      <x:c r="A69" s="12" t="str">
        <x:v>MAIN-U13</x:v>
      </x:c>
      <x:c r="B69" s="12" t="str">
        <x:v>SN74HCS11PWR</x:v>
      </x:c>
      <x:c r="C69" s="12" t="str">
        <x:v>https://www.ti.com/lit/ds/symlink/sn74hcs11.pdf</x:v>
      </x:c>
      <x:c r="D69" s="38" t="n">
        <x:v>46301</x:v>
      </x:c>
      <x:c r="E69" s="12" t="str">
        <x:v>保留冻结主板的选型；厂家数据来源见冻结工程</x:v>
      </x:c>
      <x:c r="F69" s="12" t="str">
        <x:v>本轮继承先前厂家资料核查；无新的电气/封装放行证据</x:v>
      </x:c>
    </x:row>
    <x:row r="70" ht="86" customHeight="1">
      <x:c r="A70" s="13" t="str">
        <x:v>MAIN-U22</x:v>
      </x:c>
      <x:c r="B70" s="13" t="str">
        <x:v>SN74HCS14PWR</x:v>
      </x:c>
      <x:c r="C70" s="13" t="str">
        <x:v>https://www.ti.com/lit/ds/symlink/sn74hcs14.pdf</x:v>
      </x:c>
      <x:c r="D70" s="39" t="n">
        <x:v>46301</x:v>
      </x:c>
      <x:c r="E70" s="13" t="str">
        <x:v>保留冻结主板的选型；厂家数据来源见冻结工程</x:v>
      </x:c>
      <x:c r="F70" s="13" t="str">
        <x:v>本轮继承先前厂家资料核查；无新的电气/封装放行证据</x:v>
      </x:c>
    </x:row>
    <x:row r="71" ht="86" customHeight="1">
      <x:c r="A71" s="12" t="str">
        <x:v>MAIN-U15</x:v>
      </x:c>
      <x:c r="B71" s="12" t="str">
        <x:v>TLV7044PWR</x:v>
      </x:c>
      <x:c r="C71" s="12" t="str">
        <x:v>https://www.ti.com/lit/ds/symlink/tlv7044.pdf</x:v>
      </x:c>
      <x:c r="D71" s="38" t="n">
        <x:v>46301</x:v>
      </x:c>
      <x:c r="E71" s="12" t="str">
        <x:v>保留冻结主板的选型；厂家数据来源见冻结工程</x:v>
      </x:c>
      <x:c r="F71" s="12" t="str">
        <x:v>本轮继承先前厂家资料核查；无新的电气/封装放行证据</x:v>
      </x:c>
    </x:row>
    <x:row r="72" ht="86" customHeight="1">
      <x:c r="A72" s="13" t="str">
        <x:v>MAIN-U16</x:v>
      </x:c>
      <x:c r="B72" s="13" t="str">
        <x:v>TLV7044PWR</x:v>
      </x:c>
      <x:c r="C72" s="13" t="str">
        <x:v>https://www.ti.com/lit/ds/symlink/tlv7044.pdf</x:v>
      </x:c>
      <x:c r="D72" s="39" t="n">
        <x:v>46301</x:v>
      </x:c>
      <x:c r="E72" s="13" t="str">
        <x:v>保留冻结主板的选型；厂家数据来源见冻结工程</x:v>
      </x:c>
      <x:c r="F72" s="13" t="str">
        <x:v>本轮继承先前厂家资料核查；无新的电气/封装放行证据</x:v>
      </x:c>
    </x:row>
    <x:row r="73" ht="86" customHeight="1">
      <x:c r="A73" s="12" t="str">
        <x:v>MAIN-U17</x:v>
      </x:c>
      <x:c r="B73" s="12" t="str">
        <x:v>TLV7044PWR</x:v>
      </x:c>
      <x:c r="C73" s="12" t="str">
        <x:v>https://www.ti.com/lit/ds/symlink/tlv7044.pdf</x:v>
      </x:c>
      <x:c r="D73" s="38" t="n">
        <x:v>46301</x:v>
      </x:c>
      <x:c r="E73" s="12" t="str">
        <x:v>保留冻结主板的选型；厂家数据来源见冻结工程</x:v>
      </x:c>
      <x:c r="F73" s="12" t="str">
        <x:v>本轮继承先前厂家资料核查；无新的电气/封装放行证据</x:v>
      </x:c>
    </x:row>
    <x:row r="74" ht="86" customHeight="1">
      <x:c r="A74" s="13" t="str">
        <x:v>MAIN-U18</x:v>
      </x:c>
      <x:c r="B74" s="13" t="str">
        <x:v>TCA9535PWR</x:v>
      </x:c>
      <x:c r="C74" s="13" t="str">
        <x:v>https://www.ti.com/lit/ds/symlink/tca9535.pdf</x:v>
      </x:c>
      <x:c r="D74" s="39" t="n">
        <x:v>46301</x:v>
      </x:c>
      <x:c r="E74" s="13" t="str">
        <x:v>保留冻结主板的选型；厂家数据来源见冻结工程</x:v>
      </x:c>
      <x:c r="F74" s="13" t="str">
        <x:v>本轮继承先前厂家资料核查；无新的电气/封装放行证据</x:v>
      </x:c>
    </x:row>
    <x:row r="75" ht="86" customHeight="1">
      <x:c r="A75" s="12" t="str">
        <x:v>MAIN-U19</x:v>
      </x:c>
      <x:c r="B75" s="12" t="str">
        <x:v>ADS1015IDGSR</x:v>
      </x:c>
      <x:c r="C75" s="12" t="str">
        <x:v>https://www.ti.com/lit/ds/symlink/ads1015.pdf</x:v>
      </x:c>
      <x:c r="D75" s="38" t="n">
        <x:v>46301</x:v>
      </x:c>
      <x:c r="E75" s="12" t="str">
        <x:v>保留冻结主板的选型；厂家数据来源见冻结工程</x:v>
      </x:c>
      <x:c r="F75" s="12" t="str">
        <x:v>本轮继承先前厂家资料核查；无新的电气/封装放行证据</x:v>
      </x:c>
    </x:row>
    <x:row r="76" ht="86" customHeight="1">
      <x:c r="A76" s="13" t="str">
        <x:v>MAIN-Q2</x:v>
      </x:c>
      <x:c r="B76" s="13" t="str">
        <x:v>AO3401A</x:v>
      </x:c>
      <x:c r="C76" s="13" t="str">
        <x:v>https://www.aosmd.com/sites/default/files/res/datasheets/AO3401A.pdf</x:v>
      </x:c>
      <x:c r="D76" s="39" t="n">
        <x:v>46301</x:v>
      </x:c>
      <x:c r="E76" s="13" t="str">
        <x:v>保留冻结主板的选型；厂家数据来源见冻结工程</x:v>
      </x:c>
      <x:c r="F76" s="13" t="str">
        <x:v>本轮继承先前厂家资料核查；无新的电气/封装放行证据</x:v>
      </x:c>
    </x:row>
    <x:row r="77" ht="86" customHeight="1">
      <x:c r="A77" s="12" t="str">
        <x:v>MAIN-U20</x:v>
      </x:c>
      <x:c r="B77" s="12" t="str">
        <x:v>MAX98357AETE+T</x:v>
      </x:c>
      <x:c r="C77" s="12" t="str">
        <x:v>https://www.analog.com/media/en/technical-documentation/data-sheets/MAX98357A-MAX98357B.pdf</x:v>
      </x:c>
      <x:c r="D77" s="38" t="n">
        <x:v>46301</x:v>
      </x:c>
      <x:c r="E77" s="12" t="str">
        <x:v>保留冻结主板的选型；厂家数据来源见冻结工程</x:v>
      </x:c>
      <x:c r="F77" s="12" t="str">
        <x:v>本轮继承先前厂家资料核查；无新的电气/封装放行证据</x:v>
      </x:c>
    </x:row>
    <x:row r="78" ht="86" customHeight="1">
      <x:c r="A78" s="13" t="str">
        <x:v>MAIN-U21</x:v>
      </x:c>
      <x:c r="B78" s="13" t="str">
        <x:v>PCF85063AT/AAZ</x:v>
      </x:c>
      <x:c r="C78" s="13" t="str">
        <x:v>https://www.nxp.com/docs/en/data-sheet/PCF85063A.pdf</x:v>
      </x:c>
      <x:c r="D78" s="39" t="n">
        <x:v>46301</x:v>
      </x:c>
      <x:c r="E78" s="13" t="str">
        <x:v>保留冻结主板的选型；厂家数据来源见冻结工程</x:v>
      </x:c>
      <x:c r="F78" s="13" t="str">
        <x:v>本轮继承先前厂家资料核查；无新的电气/封装放行证据</x:v>
      </x:c>
    </x:row>
    <x:row r="79" ht="86" customHeight="1">
      <x:c r="A79" s="12" t="str">
        <x:v>UL-PH</x:v>
      </x:c>
      <x:c r="B79" s="12" t="str">
        <x:v>Phihong adapter UL CoC</x:v>
      </x:c>
      <x:c r="C79" s="12" t="str">
        <x:v>https://www.phihong.com/wp-content/uploads/ULPSAA05A-050QL6_CoC.pdf</x:v>
      </x:c>
      <x:c r="D79" s="38" t="n">
        <x:v>46301</x:v>
      </x:c>
      <x:c r="E79" s="12" t="str">
        <x:v>公开证书20190717-E127643，2019-07-17，模型PSAA05A-050QL6</x:v>
      </x:c>
      <x:c r="F79" s="12" t="str">
        <x:v>未明确白色W-R后缀；需当前覆盖说明、真实样件标签及有效性核实</x:v>
      </x:c>
    </x:row>
    <x:row r="80" ht="86" customHeight="1">
      <x:c r="A80" s="13" t="str">
        <x:v>CABLE-NC</x:v>
      </x:c>
      <x:c r="B80" s="13" t="str">
        <x:v>StarTech USB2AC1MNC alternative candidate</x:v>
      </x:c>
      <x:c r="C80" s="13" t="str">
        <x:v>https://media.startech.com/cms/pdfs/usb2ac1mnc_datasheet.pdf</x:v>
      </x:c>
      <x:c r="D80" s="39" t="n">
        <x:v>46301</x:v>
      </x:c>
      <x:c r="E80" s="13" t="str">
        <x:v>1m，USB-A至C，USB2.0，24/32AWG，黑色TPE，-10..60°C</x:v>
      </x:c>
      <x:c r="F80" s="13" t="str">
        <x:v>非批准替代；全温回路电阻/价格待承认，24AWG不自动满足0.20Ω目标</x:v>
      </x:c>
    </x:row>
    <x:row r="81" ht="86" customHeight="1">
      <x:c r="A81" s="12" t="str">
        <x:v>CMP-J</x:v>
      </x:c>
      <x:c r="B81" s="12" t="str">
        <x:v>TI TLV7044 datasheet Rev J</x:v>
      </x:c>
      <x:c r="C81" s="12" t="str">
        <x:v>https://www.ti.com/lit/ds/symlink/tlv7044.pdf</x:v>
      </x:c>
      <x:c r="D81" s="38" t="n">
        <x:v>46301</x:v>
      </x:c>
      <x:c r="E81" s="12" t="str">
        <x:v>四路比较器表：偏移最大±8mV，迟滞最大25mV，开漏输出</x:v>
      </x:c>
      <x:c r="F81" s="12" t="str">
        <x:v>规格条件主要为VCM=VS/2、VS=1.8/5V；跨共模使用33mV预算仍须实测确认</x:v>
      </x:c>
    </x:row>
  </x:sheetData>
  <x:pageMargins left="0.7" right="0.7" top="0.75" bottom="0.75" header="0.3" footer="0.3"/>
  <x:tableParts count="1">
    <x:tablePart xmlns:r="http://schemas.openxmlformats.org/officeDocument/2006/relationships" r:id="R9a7f675bbba7400b"/>
  </x:tableParts>
</x:worksheet>
</file>